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690" windowHeight="6285" activeTab="0"/>
  </bookViews>
  <sheets>
    <sheet name="KI" sheetId="1" r:id="rId1"/>
  </sheets>
  <definedNames>
    <definedName name="_xlnm.Print_Area" localSheetId="0">'KI'!$A$1:$AT$49</definedName>
    <definedName name="_xlnm.Print_Titles" localSheetId="0">'KI'!$A:$B,'KI'!$1:$3</definedName>
  </definedNames>
  <calcPr fullCalcOnLoad="1"/>
</workbook>
</file>

<file path=xl/sharedStrings.xml><?xml version="1.0" encoding="utf-8"?>
<sst xmlns="http://schemas.openxmlformats.org/spreadsheetml/2006/main" count="131" uniqueCount="67">
  <si>
    <t>BANKS</t>
  </si>
  <si>
    <t>DEPOSITS</t>
  </si>
  <si>
    <t>NRI DEP.</t>
  </si>
  <si>
    <t>ADVANCES</t>
  </si>
  <si>
    <t>C.D.R</t>
  </si>
  <si>
    <t>Amt</t>
  </si>
  <si>
    <t>AMT</t>
  </si>
  <si>
    <t>%</t>
  </si>
  <si>
    <t>ANDHRA BANK</t>
  </si>
  <si>
    <t>BANK OF BARODA</t>
  </si>
  <si>
    <t>BANK  OF INDIA</t>
  </si>
  <si>
    <t>BK OF MAHARASHTRA</t>
  </si>
  <si>
    <t>CANARA BANK</t>
  </si>
  <si>
    <t>CORPORATION BANK</t>
  </si>
  <si>
    <t>INDIAN BANK</t>
  </si>
  <si>
    <t>ST BK OF TRAVANCORE</t>
  </si>
  <si>
    <t>ST BK OF HYDERABAD</t>
  </si>
  <si>
    <t>ST BK OF MYSORE</t>
  </si>
  <si>
    <t>SYNDICATE BANK</t>
  </si>
  <si>
    <t>UCO BANK</t>
  </si>
  <si>
    <t>VIJAYA BANK</t>
  </si>
  <si>
    <t>SUB-TOTAL</t>
  </si>
  <si>
    <t>ICICI BANK</t>
  </si>
  <si>
    <t>FEDERAL BANK</t>
  </si>
  <si>
    <t>P.S.C.B</t>
  </si>
  <si>
    <t>P.C.C.L.D.B</t>
  </si>
  <si>
    <t>PIPDIC</t>
  </si>
  <si>
    <t>SIDBI</t>
  </si>
  <si>
    <t>GRAND TOTAL</t>
  </si>
  <si>
    <t>UNION BANK OF INDIA</t>
  </si>
  <si>
    <t>UNITED BANK OF INDIA</t>
  </si>
  <si>
    <t>STATE BANK OF INDIA</t>
  </si>
  <si>
    <t>INDIAN OVERSEAS BANK</t>
  </si>
  <si>
    <t>PRIORITY ADV</t>
  </si>
  <si>
    <t>Sl NO</t>
  </si>
  <si>
    <t>AGRI ADVANCES</t>
  </si>
  <si>
    <t>EDUCATION LOAN</t>
  </si>
  <si>
    <t>DRI ADVANCES</t>
  </si>
  <si>
    <t>SC/ST ADVANCES</t>
  </si>
  <si>
    <t xml:space="preserve">WEAKER SECTION    </t>
  </si>
  <si>
    <t>No of Branches</t>
  </si>
  <si>
    <t>HDFC BANK</t>
  </si>
  <si>
    <t>INDUSIND BANK</t>
  </si>
  <si>
    <t>DENA BANK</t>
  </si>
  <si>
    <t>MINORITIES</t>
  </si>
  <si>
    <t>AXIS BANK</t>
  </si>
  <si>
    <t>P B GRAMA BANK</t>
  </si>
  <si>
    <t>PUNJAB NATIONAL BANK</t>
  </si>
  <si>
    <t>CENTRAL BANK OF INDIA</t>
  </si>
  <si>
    <t>CITY UNION BANK</t>
  </si>
  <si>
    <t>CATHOLIC SYRIAN BANK</t>
  </si>
  <si>
    <t>KARNATAKA BANK</t>
  </si>
  <si>
    <t>KARUR VYSYA BANK</t>
  </si>
  <si>
    <t>LAKSHMI VILAS BANK</t>
  </si>
  <si>
    <t>SOUTH INDIAN BANK</t>
  </si>
  <si>
    <t>TN MERCANTIL BANK</t>
  </si>
  <si>
    <t>ORIENTAL BANK OF COM.</t>
  </si>
  <si>
    <t>IDBI BANK</t>
  </si>
  <si>
    <t>PUNJAB &amp; SIND BANK</t>
  </si>
  <si>
    <t>KOTAK MAHINDRA BANK</t>
  </si>
  <si>
    <t>ALLAHABAD BANK</t>
  </si>
  <si>
    <t>YES BANK</t>
  </si>
  <si>
    <t>BANDHAN BANK</t>
  </si>
  <si>
    <t>EQUITAS SMALL FINANCE</t>
  </si>
  <si>
    <t>Mar 17</t>
  </si>
  <si>
    <t>Jun 17</t>
  </si>
  <si>
    <t>MSME ADVANCES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</si>
</sst>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0.000"/>
    <numFmt numFmtId="188" formatCode="0.0000"/>
    <numFmt numFmtId="189" formatCode="0.0%"/>
    <numFmt numFmtId="190" formatCode="0.00000"/>
    <numFmt numFmtId="191" formatCode="0.000000"/>
    <numFmt numFmtId="192" formatCode="0.0000000"/>
    <numFmt numFmtId="193" formatCode="0.00000000"/>
    <numFmt numFmtId="194" formatCode="0.0000000000"/>
    <numFmt numFmtId="195" formatCode="0.0E+00;\ᅨ"/>
    <numFmt numFmtId="196" formatCode="0.0E+00;\਼"/>
    <numFmt numFmtId="197" formatCode="0E+00;\਼"/>
    <numFmt numFmtId="198" formatCode="0.00E+00;\਼"/>
    <numFmt numFmtId="199" formatCode="0.000E+00;\਼"/>
    <numFmt numFmtId="200" formatCode="0.0000E+00;\਼"/>
    <numFmt numFmtId="201" formatCode="0.00000E+00;\਼"/>
    <numFmt numFmtId="202" formatCode="0.000000E+00;\਼"/>
    <numFmt numFmtId="203" formatCode="0.0000000E+00;\਼"/>
    <numFmt numFmtId="204" formatCode="0.00000000E+00;\਼"/>
    <numFmt numFmtId="205" formatCode="0.000000000E+00;\਼"/>
    <numFmt numFmtId="206" formatCode="0.0000000000E+00;\਼"/>
    <numFmt numFmtId="207" formatCode="0.00000000000E+00;\਼"/>
    <numFmt numFmtId="208" formatCode="0.000000000000E+00;\਼"/>
    <numFmt numFmtId="209" formatCode="0.0000000000000E+00;\਼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000000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6" fontId="4" fillId="0" borderId="10" xfId="0" applyNumberFormat="1" applyFont="1" applyFill="1" applyBorder="1" applyAlignment="1" quotePrefix="1">
      <alignment horizontal="center"/>
    </xf>
    <xf numFmtId="1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" fontId="4" fillId="0" borderId="10" xfId="0" applyNumberFormat="1" applyFont="1" applyBorder="1" applyAlignment="1" quotePrefix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86" fontId="4" fillId="0" borderId="13" xfId="0" applyNumberFormat="1" applyFont="1" applyBorder="1" applyAlignment="1">
      <alignment horizontal="center"/>
    </xf>
    <xf numFmtId="186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" fontId="4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61"/>
  <sheetViews>
    <sheetView tabSelected="1" view="pageBreakPreview" zoomScaleNormal="7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50" sqref="A50:IV52"/>
    </sheetView>
  </sheetViews>
  <sheetFormatPr defaultColWidth="9.140625" defaultRowHeight="12.75"/>
  <cols>
    <col min="1" max="1" width="5.00390625" style="1" customWidth="1"/>
    <col min="2" max="2" width="26.7109375" style="2" customWidth="1"/>
    <col min="3" max="4" width="6.421875" style="2" customWidth="1"/>
    <col min="5" max="5" width="16.28125" style="2" bestFit="1" customWidth="1"/>
    <col min="6" max="6" width="14.28125" style="25" customWidth="1"/>
    <col min="7" max="7" width="12.8515625" style="2" customWidth="1"/>
    <col min="8" max="8" width="12.421875" style="25" customWidth="1"/>
    <col min="9" max="10" width="9.28125" style="2" customWidth="1"/>
    <col min="11" max="11" width="13.8515625" style="2" customWidth="1"/>
    <col min="12" max="12" width="14.57421875" style="25" customWidth="1"/>
    <col min="13" max="13" width="9.28125" style="2" bestFit="1" customWidth="1"/>
    <col min="14" max="14" width="9.421875" style="2" bestFit="1" customWidth="1"/>
    <col min="15" max="15" width="12.7109375" style="2" customWidth="1"/>
    <col min="16" max="16" width="12.7109375" style="25" customWidth="1"/>
    <col min="17" max="18" width="11.00390625" style="2" customWidth="1"/>
    <col min="19" max="19" width="12.7109375" style="2" customWidth="1"/>
    <col min="20" max="20" width="9.28125" style="2" customWidth="1"/>
    <col min="21" max="21" width="12.7109375" style="25" customWidth="1"/>
    <col min="22" max="22" width="9.28125" style="4" customWidth="1"/>
    <col min="23" max="23" width="12.7109375" style="2" customWidth="1"/>
    <col min="24" max="24" width="11.00390625" style="4" customWidth="1"/>
    <col min="25" max="25" width="12.7109375" style="25" customWidth="1"/>
    <col min="26" max="27" width="11.00390625" style="2" customWidth="1"/>
    <col min="28" max="28" width="9.28125" style="2" customWidth="1"/>
    <col min="29" max="29" width="11.00390625" style="25" customWidth="1"/>
    <col min="30" max="30" width="9.28125" style="2" customWidth="1"/>
    <col min="31" max="32" width="7.57421875" style="2" customWidth="1"/>
    <col min="33" max="33" width="10.00390625" style="25" customWidth="1"/>
    <col min="34" max="34" width="7.57421875" style="2" customWidth="1"/>
    <col min="35" max="35" width="12.7109375" style="2" customWidth="1"/>
    <col min="36" max="36" width="9.28125" style="2" customWidth="1"/>
    <col min="37" max="37" width="12.7109375" style="25" customWidth="1"/>
    <col min="38" max="38" width="9.28125" style="2" customWidth="1"/>
    <col min="39" max="39" width="11.00390625" style="2" customWidth="1"/>
    <col min="40" max="40" width="9.28125" style="2" customWidth="1"/>
    <col min="41" max="41" width="11.00390625" style="25" customWidth="1"/>
    <col min="42" max="42" width="9.28125" style="2" customWidth="1"/>
    <col min="43" max="43" width="12.421875" style="2" bestFit="1" customWidth="1"/>
    <col min="44" max="44" width="9.28125" style="2" customWidth="1"/>
    <col min="45" max="45" width="12.421875" style="25" bestFit="1" customWidth="1"/>
    <col min="46" max="46" width="9.28125" style="2" customWidth="1"/>
    <col min="47" max="16384" width="9.140625" style="2" customWidth="1"/>
  </cols>
  <sheetData>
    <row r="1" spans="1:46" s="5" customFormat="1" ht="15.75">
      <c r="A1" s="12" t="s">
        <v>34</v>
      </c>
      <c r="B1" s="12" t="s">
        <v>0</v>
      </c>
      <c r="C1" s="49" t="s">
        <v>40</v>
      </c>
      <c r="D1" s="49"/>
      <c r="E1" s="49" t="s">
        <v>1</v>
      </c>
      <c r="F1" s="49"/>
      <c r="G1" s="49" t="s">
        <v>2</v>
      </c>
      <c r="H1" s="49"/>
      <c r="I1" s="49" t="s">
        <v>2</v>
      </c>
      <c r="J1" s="49"/>
      <c r="K1" s="51" t="s">
        <v>3</v>
      </c>
      <c r="L1" s="51"/>
      <c r="M1" s="50" t="s">
        <v>4</v>
      </c>
      <c r="N1" s="50"/>
      <c r="O1" s="52" t="s">
        <v>33</v>
      </c>
      <c r="P1" s="62"/>
      <c r="Q1" s="62"/>
      <c r="R1" s="53"/>
      <c r="S1" s="52" t="s">
        <v>35</v>
      </c>
      <c r="T1" s="62"/>
      <c r="U1" s="62"/>
      <c r="V1" s="53"/>
      <c r="W1" s="57" t="s">
        <v>66</v>
      </c>
      <c r="X1" s="58"/>
      <c r="Y1" s="58"/>
      <c r="Z1" s="59"/>
      <c r="AA1" s="54" t="s">
        <v>36</v>
      </c>
      <c r="AB1" s="56"/>
      <c r="AC1" s="56"/>
      <c r="AD1" s="55"/>
      <c r="AE1" s="54" t="s">
        <v>37</v>
      </c>
      <c r="AF1" s="56"/>
      <c r="AG1" s="56"/>
      <c r="AH1" s="55"/>
      <c r="AI1" s="54" t="s">
        <v>39</v>
      </c>
      <c r="AJ1" s="56"/>
      <c r="AK1" s="56"/>
      <c r="AL1" s="55"/>
      <c r="AM1" s="54" t="s">
        <v>38</v>
      </c>
      <c r="AN1" s="56"/>
      <c r="AO1" s="56"/>
      <c r="AP1" s="55"/>
      <c r="AQ1" s="54" t="s">
        <v>44</v>
      </c>
      <c r="AR1" s="56"/>
      <c r="AS1" s="56"/>
      <c r="AT1" s="55"/>
    </row>
    <row r="2" spans="1:46" s="5" customFormat="1" ht="15.75" customHeight="1">
      <c r="A2" s="12"/>
      <c r="B2" s="12"/>
      <c r="C2" s="47" t="s">
        <v>64</v>
      </c>
      <c r="D2" s="47" t="s">
        <v>65</v>
      </c>
      <c r="E2" s="49" t="s">
        <v>5</v>
      </c>
      <c r="F2" s="49"/>
      <c r="G2" s="49" t="s">
        <v>5</v>
      </c>
      <c r="H2" s="49"/>
      <c r="I2" s="49" t="s">
        <v>7</v>
      </c>
      <c r="J2" s="49"/>
      <c r="K2" s="49" t="s">
        <v>6</v>
      </c>
      <c r="L2" s="49"/>
      <c r="M2" s="50" t="s">
        <v>7</v>
      </c>
      <c r="N2" s="50"/>
      <c r="O2" s="54" t="s">
        <v>5</v>
      </c>
      <c r="P2" s="55"/>
      <c r="Q2" s="52" t="s">
        <v>7</v>
      </c>
      <c r="R2" s="53"/>
      <c r="S2" s="60" t="s">
        <v>64</v>
      </c>
      <c r="T2" s="61"/>
      <c r="U2" s="60" t="s">
        <v>65</v>
      </c>
      <c r="V2" s="61"/>
      <c r="W2" s="60" t="s">
        <v>64</v>
      </c>
      <c r="X2" s="61"/>
      <c r="Y2" s="60" t="s">
        <v>65</v>
      </c>
      <c r="Z2" s="61"/>
      <c r="AA2" s="60" t="s">
        <v>64</v>
      </c>
      <c r="AB2" s="61"/>
      <c r="AC2" s="60" t="s">
        <v>65</v>
      </c>
      <c r="AD2" s="61"/>
      <c r="AE2" s="60" t="s">
        <v>64</v>
      </c>
      <c r="AF2" s="61"/>
      <c r="AG2" s="60" t="s">
        <v>65</v>
      </c>
      <c r="AH2" s="61"/>
      <c r="AI2" s="60" t="s">
        <v>64</v>
      </c>
      <c r="AJ2" s="61"/>
      <c r="AK2" s="60" t="s">
        <v>65</v>
      </c>
      <c r="AL2" s="61"/>
      <c r="AM2" s="60" t="s">
        <v>64</v>
      </c>
      <c r="AN2" s="61"/>
      <c r="AO2" s="60" t="s">
        <v>65</v>
      </c>
      <c r="AP2" s="61"/>
      <c r="AQ2" s="60" t="s">
        <v>64</v>
      </c>
      <c r="AR2" s="61"/>
      <c r="AS2" s="60" t="s">
        <v>65</v>
      </c>
      <c r="AT2" s="61"/>
    </row>
    <row r="3" spans="1:46" s="5" customFormat="1" ht="15.75">
      <c r="A3" s="12"/>
      <c r="B3" s="14"/>
      <c r="C3" s="48"/>
      <c r="D3" s="48"/>
      <c r="E3" s="17" t="s">
        <v>64</v>
      </c>
      <c r="F3" s="17" t="s">
        <v>65</v>
      </c>
      <c r="G3" s="17" t="s">
        <v>64</v>
      </c>
      <c r="H3" s="17" t="s">
        <v>65</v>
      </c>
      <c r="I3" s="17" t="s">
        <v>64</v>
      </c>
      <c r="J3" s="17" t="s">
        <v>65</v>
      </c>
      <c r="K3" s="17" t="s">
        <v>64</v>
      </c>
      <c r="L3" s="17" t="s">
        <v>65</v>
      </c>
      <c r="M3" s="17" t="s">
        <v>64</v>
      </c>
      <c r="N3" s="17" t="s">
        <v>65</v>
      </c>
      <c r="O3" s="17" t="s">
        <v>64</v>
      </c>
      <c r="P3" s="17" t="s">
        <v>65</v>
      </c>
      <c r="Q3" s="17" t="s">
        <v>64</v>
      </c>
      <c r="R3" s="17" t="s">
        <v>65</v>
      </c>
      <c r="S3" s="12" t="s">
        <v>5</v>
      </c>
      <c r="T3" s="12" t="s">
        <v>7</v>
      </c>
      <c r="U3" s="22" t="s">
        <v>5</v>
      </c>
      <c r="V3" s="13" t="s">
        <v>7</v>
      </c>
      <c r="W3" s="12" t="s">
        <v>5</v>
      </c>
      <c r="X3" s="15" t="s">
        <v>7</v>
      </c>
      <c r="Y3" s="22" t="s">
        <v>5</v>
      </c>
      <c r="Z3" s="15" t="s">
        <v>7</v>
      </c>
      <c r="AA3" s="12" t="s">
        <v>5</v>
      </c>
      <c r="AB3" s="15" t="s">
        <v>7</v>
      </c>
      <c r="AC3" s="22" t="s">
        <v>5</v>
      </c>
      <c r="AD3" s="12" t="s">
        <v>7</v>
      </c>
      <c r="AE3" s="12" t="s">
        <v>5</v>
      </c>
      <c r="AF3" s="12" t="s">
        <v>7</v>
      </c>
      <c r="AG3" s="22" t="s">
        <v>5</v>
      </c>
      <c r="AH3" s="12" t="s">
        <v>7</v>
      </c>
      <c r="AI3" s="12" t="s">
        <v>5</v>
      </c>
      <c r="AJ3" s="12" t="s">
        <v>7</v>
      </c>
      <c r="AK3" s="22" t="s">
        <v>5</v>
      </c>
      <c r="AL3" s="12" t="s">
        <v>7</v>
      </c>
      <c r="AM3" s="12" t="s">
        <v>5</v>
      </c>
      <c r="AN3" s="12" t="s">
        <v>7</v>
      </c>
      <c r="AO3" s="22" t="s">
        <v>5</v>
      </c>
      <c r="AP3" s="12" t="s">
        <v>7</v>
      </c>
      <c r="AQ3" s="12" t="s">
        <v>5</v>
      </c>
      <c r="AR3" s="12" t="s">
        <v>7</v>
      </c>
      <c r="AS3" s="22" t="s">
        <v>5</v>
      </c>
      <c r="AT3" s="12" t="s">
        <v>7</v>
      </c>
    </row>
    <row r="4" spans="1:46" ht="30" customHeight="1">
      <c r="A4" s="6">
        <v>1</v>
      </c>
      <c r="B4" s="9" t="s">
        <v>31</v>
      </c>
      <c r="C4" s="7">
        <f aca="true" t="shared" si="0" ref="C4:H4">C61</f>
        <v>30</v>
      </c>
      <c r="D4" s="7">
        <f t="shared" si="0"/>
        <v>30</v>
      </c>
      <c r="E4" s="8">
        <f t="shared" si="0"/>
        <v>3644</v>
      </c>
      <c r="F4" s="7">
        <f>F61+100</f>
        <v>3639.3199999999997</v>
      </c>
      <c r="G4" s="7">
        <f t="shared" si="0"/>
        <v>695.61</v>
      </c>
      <c r="H4" s="7">
        <f t="shared" si="0"/>
        <v>604.69</v>
      </c>
      <c r="I4" s="11">
        <f>G4/E4*100</f>
        <v>19.089187705817785</v>
      </c>
      <c r="J4" s="11">
        <f>H4/F4*100</f>
        <v>16.615466625633363</v>
      </c>
      <c r="K4" s="7">
        <f>K61</f>
        <v>1903.92</v>
      </c>
      <c r="L4" s="7">
        <f>L61</f>
        <v>1950.45</v>
      </c>
      <c r="M4" s="11">
        <f>K4/E4*100</f>
        <v>52.248079034028535</v>
      </c>
      <c r="N4" s="11">
        <f>L4/F4*100</f>
        <v>53.59380323796754</v>
      </c>
      <c r="O4" s="7">
        <f>O61</f>
        <v>1609.38</v>
      </c>
      <c r="P4" s="7">
        <f>P61</f>
        <v>1701.08</v>
      </c>
      <c r="Q4" s="11">
        <f>O4/K4*100</f>
        <v>84.52981217698223</v>
      </c>
      <c r="R4" s="11">
        <f>P4/L4*100</f>
        <v>87.21474531518368</v>
      </c>
      <c r="S4" s="7">
        <f>S61</f>
        <v>460.5</v>
      </c>
      <c r="T4" s="8">
        <f>S4/K4*100</f>
        <v>24.186940627757465</v>
      </c>
      <c r="U4" s="7">
        <f>U61</f>
        <v>472.37</v>
      </c>
      <c r="V4" s="8">
        <f>U4/L4*100</f>
        <v>24.218513676331103</v>
      </c>
      <c r="W4" s="7">
        <f>W61</f>
        <v>373.35</v>
      </c>
      <c r="X4" s="8">
        <f>W4/K4*100</f>
        <v>19.609542417748646</v>
      </c>
      <c r="Y4" s="7">
        <f>Y61</f>
        <v>361.22</v>
      </c>
      <c r="Z4" s="8">
        <f>Y4/L4*100</f>
        <v>18.51982875746623</v>
      </c>
      <c r="AA4" s="7">
        <f>AA61</f>
        <v>98.23</v>
      </c>
      <c r="AB4" s="8">
        <f>AA4/K4*100</f>
        <v>5.159355435102316</v>
      </c>
      <c r="AC4" s="7">
        <f>AC61</f>
        <v>101.47</v>
      </c>
      <c r="AD4" s="8">
        <f>AC4/L4*100</f>
        <v>5.202389192237689</v>
      </c>
      <c r="AE4" s="7">
        <f>AE61</f>
        <v>0.33999999999999997</v>
      </c>
      <c r="AF4" s="8">
        <f>AE4/K4*100</f>
        <v>0.017857893188789442</v>
      </c>
      <c r="AG4" s="7">
        <f>AG61</f>
        <v>0.35</v>
      </c>
      <c r="AH4" s="8">
        <f>AG4/L4*100</f>
        <v>0.017944576892511985</v>
      </c>
      <c r="AI4" s="7">
        <f>AI61</f>
        <v>350.24</v>
      </c>
      <c r="AJ4" s="8">
        <f>AI4/K4*100</f>
        <v>18.395730913063574</v>
      </c>
      <c r="AK4" s="7">
        <f>AK61</f>
        <v>371.28000000000003</v>
      </c>
      <c r="AL4" s="8">
        <f>AK4/L4*100</f>
        <v>19.035607167576714</v>
      </c>
      <c r="AM4" s="7">
        <f>AM61</f>
        <v>186.04</v>
      </c>
      <c r="AN4" s="8">
        <f>AM4/K4*100</f>
        <v>9.771418967183495</v>
      </c>
      <c r="AO4" s="7">
        <f>AO61</f>
        <v>186.34</v>
      </c>
      <c r="AP4" s="8">
        <f aca="true" t="shared" si="1" ref="AP4:AP49">AO4/L4*100</f>
        <v>9.55369273757338</v>
      </c>
      <c r="AQ4" s="7">
        <f>AQ61</f>
        <v>289.82</v>
      </c>
      <c r="AR4" s="8">
        <f>AQ4/O4*100</f>
        <v>18.008177061974177</v>
      </c>
      <c r="AS4" s="7">
        <f>AS61</f>
        <v>287.92</v>
      </c>
      <c r="AT4" s="8">
        <f aca="true" t="shared" si="2" ref="AT4:AT49">AS4/P4*100</f>
        <v>16.925717779293155</v>
      </c>
    </row>
    <row r="5" spans="1:46" s="25" customFormat="1" ht="30" customHeight="1">
      <c r="A5" s="26">
        <v>2</v>
      </c>
      <c r="B5" s="9" t="s">
        <v>60</v>
      </c>
      <c r="C5" s="23">
        <v>1</v>
      </c>
      <c r="D5" s="23">
        <v>1</v>
      </c>
      <c r="E5" s="10">
        <v>44.3</v>
      </c>
      <c r="F5" s="10">
        <v>44.58</v>
      </c>
      <c r="G5" s="10">
        <v>7.53</v>
      </c>
      <c r="H5" s="10">
        <v>7.54</v>
      </c>
      <c r="I5" s="27">
        <f aca="true" t="shared" si="3" ref="I5:J49">G5/E5*100</f>
        <v>16.997742663656886</v>
      </c>
      <c r="J5" s="27">
        <f t="shared" si="3"/>
        <v>16.913414087034546</v>
      </c>
      <c r="K5" s="10">
        <v>29.23</v>
      </c>
      <c r="L5" s="10">
        <v>30.14</v>
      </c>
      <c r="M5" s="27">
        <f aca="true" t="shared" si="4" ref="M5:M49">K5/E5*100</f>
        <v>65.98194130925509</v>
      </c>
      <c r="N5" s="27">
        <f aca="true" t="shared" si="5" ref="N5:N45">L5/F5*100</f>
        <v>67.60879318079857</v>
      </c>
      <c r="O5" s="10">
        <v>24</v>
      </c>
      <c r="P5" s="10">
        <v>25.42</v>
      </c>
      <c r="Q5" s="27">
        <f aca="true" t="shared" si="6" ref="Q5:Q49">O5/K5*100</f>
        <v>82.10742387957578</v>
      </c>
      <c r="R5" s="27">
        <f aca="true" t="shared" si="7" ref="R5:R49">P5/L5*100</f>
        <v>84.33974784339749</v>
      </c>
      <c r="S5" s="10">
        <v>2.57</v>
      </c>
      <c r="T5" s="10">
        <f aca="true" t="shared" si="8" ref="T5:T49">S5/K5*100</f>
        <v>8.792336640437906</v>
      </c>
      <c r="U5" s="10">
        <v>2.52</v>
      </c>
      <c r="V5" s="10">
        <f aca="true" t="shared" si="9" ref="V5:V51">U5/L5*100</f>
        <v>8.360982083609821</v>
      </c>
      <c r="W5" s="10">
        <v>15.59</v>
      </c>
      <c r="X5" s="10">
        <f aca="true" t="shared" si="10" ref="X5:X49">W5/K5*100</f>
        <v>53.335614095107765</v>
      </c>
      <c r="Y5" s="10">
        <v>16.86</v>
      </c>
      <c r="Z5" s="10">
        <f aca="true" t="shared" si="11" ref="Z5:Z49">Y5/L5*100</f>
        <v>55.938951559389515</v>
      </c>
      <c r="AA5" s="23">
        <v>2.07</v>
      </c>
      <c r="AB5" s="10">
        <f aca="true" t="shared" si="12" ref="AB5:AB49">AA5/K5*100</f>
        <v>7.081765309613411</v>
      </c>
      <c r="AC5" s="23">
        <v>2.06</v>
      </c>
      <c r="AD5" s="10">
        <f aca="true" t="shared" si="13" ref="AD5:AD49">AC5/L5*100</f>
        <v>6.834771068347711</v>
      </c>
      <c r="AE5" s="10">
        <v>0</v>
      </c>
      <c r="AF5" s="10">
        <f aca="true" t="shared" si="14" ref="AF5:AF49">AE5/K5*100</f>
        <v>0</v>
      </c>
      <c r="AG5" s="10">
        <v>0</v>
      </c>
      <c r="AH5" s="10">
        <f aca="true" t="shared" si="15" ref="AH5:AH49">AG5/L5*100</f>
        <v>0</v>
      </c>
      <c r="AI5" s="10">
        <v>2.8</v>
      </c>
      <c r="AJ5" s="10">
        <f aca="true" t="shared" si="16" ref="AJ5:AJ49">AI5/K5*100</f>
        <v>9.579199452617173</v>
      </c>
      <c r="AK5" s="10">
        <v>5.7</v>
      </c>
      <c r="AL5" s="10">
        <f aca="true" t="shared" si="17" ref="AL5:AL49">AK5/L5*100</f>
        <v>18.91174518911745</v>
      </c>
      <c r="AM5" s="10">
        <v>1.09</v>
      </c>
      <c r="AN5" s="10">
        <f aca="true" t="shared" si="18" ref="AN5:AN49">AM5/K5*100</f>
        <v>3.7290455011973997</v>
      </c>
      <c r="AO5" s="10">
        <v>1.78</v>
      </c>
      <c r="AP5" s="10">
        <f t="shared" si="1"/>
        <v>5.90577305905773</v>
      </c>
      <c r="AQ5" s="10">
        <v>3.04</v>
      </c>
      <c r="AR5" s="10">
        <f aca="true" t="shared" si="19" ref="AR5:AR49">AQ5/O5*100</f>
        <v>12.666666666666668</v>
      </c>
      <c r="AS5" s="10">
        <v>3.62</v>
      </c>
      <c r="AT5" s="10">
        <f t="shared" si="2"/>
        <v>14.240755310778914</v>
      </c>
    </row>
    <row r="6" spans="1:46" ht="30" customHeight="1">
      <c r="A6" s="6">
        <v>3</v>
      </c>
      <c r="B6" s="9" t="s">
        <v>8</v>
      </c>
      <c r="C6" s="7">
        <v>4</v>
      </c>
      <c r="D6" s="7">
        <v>4</v>
      </c>
      <c r="E6" s="10">
        <v>106.12</v>
      </c>
      <c r="F6" s="10">
        <v>98.46</v>
      </c>
      <c r="G6" s="10">
        <v>0.55</v>
      </c>
      <c r="H6" s="10">
        <v>0.58</v>
      </c>
      <c r="I6" s="11">
        <f t="shared" si="3"/>
        <v>0.5182811911044101</v>
      </c>
      <c r="J6" s="11">
        <f t="shared" si="3"/>
        <v>0.5890717042453788</v>
      </c>
      <c r="K6" s="10">
        <v>65.45</v>
      </c>
      <c r="L6" s="10">
        <v>73.06</v>
      </c>
      <c r="M6" s="11">
        <f t="shared" si="4"/>
        <v>61.6754617414248</v>
      </c>
      <c r="N6" s="11">
        <f t="shared" si="5"/>
        <v>74.20272191752997</v>
      </c>
      <c r="O6" s="10">
        <v>31.19</v>
      </c>
      <c r="P6" s="10">
        <v>29.9</v>
      </c>
      <c r="Q6" s="11">
        <f t="shared" si="6"/>
        <v>47.654698242933534</v>
      </c>
      <c r="R6" s="11">
        <f t="shared" si="7"/>
        <v>40.92526690391459</v>
      </c>
      <c r="S6" s="10">
        <v>9.92</v>
      </c>
      <c r="T6" s="8">
        <f t="shared" si="8"/>
        <v>15.156608097784568</v>
      </c>
      <c r="U6" s="10">
        <v>8.5</v>
      </c>
      <c r="V6" s="8">
        <f t="shared" si="9"/>
        <v>11.634273200109499</v>
      </c>
      <c r="W6" s="10">
        <v>15.56</v>
      </c>
      <c r="X6" s="8">
        <f t="shared" si="10"/>
        <v>23.773873185637893</v>
      </c>
      <c r="Y6" s="10">
        <v>15.76</v>
      </c>
      <c r="Z6" s="8">
        <f t="shared" si="11"/>
        <v>21.571311251026554</v>
      </c>
      <c r="AA6" s="23">
        <v>6.75</v>
      </c>
      <c r="AB6" s="8">
        <f t="shared" si="12"/>
        <v>10.313216195569137</v>
      </c>
      <c r="AC6" s="23">
        <v>6.71</v>
      </c>
      <c r="AD6" s="8">
        <f t="shared" si="13"/>
        <v>9.184232137968792</v>
      </c>
      <c r="AE6" s="10">
        <v>0.03</v>
      </c>
      <c r="AF6" s="8">
        <f t="shared" si="14"/>
        <v>0.045836516424751714</v>
      </c>
      <c r="AG6" s="10">
        <v>0.03</v>
      </c>
      <c r="AH6" s="8">
        <f t="shared" si="15"/>
        <v>0.04106214070626882</v>
      </c>
      <c r="AI6" s="10">
        <v>3.1</v>
      </c>
      <c r="AJ6" s="8">
        <f t="shared" si="16"/>
        <v>4.736440030557677</v>
      </c>
      <c r="AK6" s="10">
        <v>3.01</v>
      </c>
      <c r="AL6" s="8">
        <f t="shared" si="17"/>
        <v>4.119901450862304</v>
      </c>
      <c r="AM6" s="10">
        <v>1.98</v>
      </c>
      <c r="AN6" s="8">
        <f t="shared" si="18"/>
        <v>3.0252100840336134</v>
      </c>
      <c r="AO6" s="10">
        <v>1.98</v>
      </c>
      <c r="AP6" s="8">
        <f t="shared" si="1"/>
        <v>2.710101286613742</v>
      </c>
      <c r="AQ6" s="10">
        <v>4.3</v>
      </c>
      <c r="AR6" s="8">
        <f t="shared" si="19"/>
        <v>13.78647002244309</v>
      </c>
      <c r="AS6" s="10">
        <v>4.4</v>
      </c>
      <c r="AT6" s="8">
        <f t="shared" si="2"/>
        <v>14.715719063545151</v>
      </c>
    </row>
    <row r="7" spans="1:46" ht="30" customHeight="1">
      <c r="A7" s="26">
        <v>4</v>
      </c>
      <c r="B7" s="9" t="s">
        <v>9</v>
      </c>
      <c r="C7" s="7">
        <v>2</v>
      </c>
      <c r="D7" s="7">
        <v>2</v>
      </c>
      <c r="E7" s="10">
        <v>241.5</v>
      </c>
      <c r="F7" s="10">
        <v>258.87</v>
      </c>
      <c r="G7" s="10">
        <v>11.51</v>
      </c>
      <c r="H7" s="10">
        <v>12.86</v>
      </c>
      <c r="I7" s="11">
        <f t="shared" si="3"/>
        <v>4.766045548654244</v>
      </c>
      <c r="J7" s="11">
        <f t="shared" si="3"/>
        <v>4.967744427705025</v>
      </c>
      <c r="K7" s="10">
        <v>50.1</v>
      </c>
      <c r="L7" s="10">
        <v>52.21</v>
      </c>
      <c r="M7" s="11">
        <f t="shared" si="4"/>
        <v>20.745341614906835</v>
      </c>
      <c r="N7" s="11">
        <f t="shared" si="5"/>
        <v>20.168424305636034</v>
      </c>
      <c r="O7" s="10">
        <v>35.9</v>
      </c>
      <c r="P7" s="10">
        <v>38.8</v>
      </c>
      <c r="Q7" s="11">
        <f t="shared" si="6"/>
        <v>71.6566866267465</v>
      </c>
      <c r="R7" s="11">
        <f t="shared" si="7"/>
        <v>74.31526527485155</v>
      </c>
      <c r="S7" s="10">
        <v>10.42</v>
      </c>
      <c r="T7" s="8">
        <f t="shared" si="8"/>
        <v>20.798403193612774</v>
      </c>
      <c r="U7" s="10">
        <v>10.29</v>
      </c>
      <c r="V7" s="8">
        <f t="shared" si="9"/>
        <v>19.70886803294388</v>
      </c>
      <c r="W7" s="10">
        <v>15.81</v>
      </c>
      <c r="X7" s="8">
        <f t="shared" si="10"/>
        <v>31.55688622754491</v>
      </c>
      <c r="Y7" s="10">
        <v>15.9</v>
      </c>
      <c r="Z7" s="8">
        <f t="shared" si="11"/>
        <v>30.453936027580923</v>
      </c>
      <c r="AA7" s="23">
        <v>3.11</v>
      </c>
      <c r="AB7" s="8">
        <f t="shared" si="12"/>
        <v>6.207584830339321</v>
      </c>
      <c r="AC7" s="23">
        <v>3.51</v>
      </c>
      <c r="AD7" s="8">
        <f t="shared" si="13"/>
        <v>6.722850028730128</v>
      </c>
      <c r="AE7" s="10">
        <v>0.05</v>
      </c>
      <c r="AF7" s="8">
        <f t="shared" si="14"/>
        <v>0.09980039920159682</v>
      </c>
      <c r="AG7" s="10">
        <v>0.05</v>
      </c>
      <c r="AH7" s="8">
        <f t="shared" si="15"/>
        <v>0.09576709442635511</v>
      </c>
      <c r="AI7" s="10">
        <v>5.4</v>
      </c>
      <c r="AJ7" s="8">
        <f t="shared" si="16"/>
        <v>10.778443113772456</v>
      </c>
      <c r="AK7" s="10">
        <v>5.27</v>
      </c>
      <c r="AL7" s="8">
        <f t="shared" si="17"/>
        <v>10.093851752537827</v>
      </c>
      <c r="AM7" s="10">
        <v>3.5</v>
      </c>
      <c r="AN7" s="8">
        <f t="shared" si="18"/>
        <v>6.986027944111776</v>
      </c>
      <c r="AO7" s="10">
        <v>3.48</v>
      </c>
      <c r="AP7" s="8">
        <f t="shared" si="1"/>
        <v>6.665389772074315</v>
      </c>
      <c r="AQ7" s="10">
        <v>4.6</v>
      </c>
      <c r="AR7" s="8">
        <f t="shared" si="19"/>
        <v>12.813370473537605</v>
      </c>
      <c r="AS7" s="10">
        <v>4.7</v>
      </c>
      <c r="AT7" s="8">
        <f t="shared" si="2"/>
        <v>12.113402061855671</v>
      </c>
    </row>
    <row r="8" spans="1:46" ht="30" customHeight="1">
      <c r="A8" s="6">
        <v>5</v>
      </c>
      <c r="B8" s="9" t="s">
        <v>10</v>
      </c>
      <c r="C8" s="7">
        <v>7</v>
      </c>
      <c r="D8" s="7">
        <v>8</v>
      </c>
      <c r="E8" s="10">
        <v>458.96</v>
      </c>
      <c r="F8" s="10">
        <v>450.34</v>
      </c>
      <c r="G8" s="10">
        <v>88.07</v>
      </c>
      <c r="H8" s="10">
        <v>88.59</v>
      </c>
      <c r="I8" s="11">
        <f t="shared" si="3"/>
        <v>19.189036081575736</v>
      </c>
      <c r="J8" s="11">
        <f t="shared" si="3"/>
        <v>19.671803526224632</v>
      </c>
      <c r="K8" s="10">
        <v>235.07</v>
      </c>
      <c r="L8" s="10">
        <v>235.82</v>
      </c>
      <c r="M8" s="11">
        <f t="shared" si="4"/>
        <v>51.21797106501656</v>
      </c>
      <c r="N8" s="11">
        <f t="shared" si="5"/>
        <v>52.36487986854377</v>
      </c>
      <c r="O8" s="10">
        <v>206.41</v>
      </c>
      <c r="P8" s="10">
        <v>208.12</v>
      </c>
      <c r="Q8" s="11">
        <f t="shared" si="6"/>
        <v>87.8078870123793</v>
      </c>
      <c r="R8" s="11">
        <f t="shared" si="7"/>
        <v>88.25375286235264</v>
      </c>
      <c r="S8" s="10">
        <v>28.69</v>
      </c>
      <c r="T8" s="8">
        <f t="shared" si="8"/>
        <v>12.204875143574254</v>
      </c>
      <c r="U8" s="10">
        <v>26.92</v>
      </c>
      <c r="V8" s="8">
        <f t="shared" si="9"/>
        <v>11.415486387922993</v>
      </c>
      <c r="W8" s="10">
        <v>66.84</v>
      </c>
      <c r="X8" s="8">
        <f t="shared" si="10"/>
        <v>28.43408346449994</v>
      </c>
      <c r="Y8" s="10">
        <v>64.28</v>
      </c>
      <c r="Z8" s="8">
        <f t="shared" si="11"/>
        <v>27.258078195233654</v>
      </c>
      <c r="AA8" s="23">
        <v>15.85</v>
      </c>
      <c r="AB8" s="8">
        <f t="shared" si="12"/>
        <v>6.7426723954566725</v>
      </c>
      <c r="AC8" s="23">
        <v>15.83</v>
      </c>
      <c r="AD8" s="8">
        <f t="shared" si="13"/>
        <v>6.712747010431686</v>
      </c>
      <c r="AE8" s="10">
        <v>0.03</v>
      </c>
      <c r="AF8" s="8">
        <f t="shared" si="14"/>
        <v>0.012762155953545753</v>
      </c>
      <c r="AG8" s="10">
        <v>0.03</v>
      </c>
      <c r="AH8" s="8">
        <f t="shared" si="15"/>
        <v>0.012721567297091</v>
      </c>
      <c r="AI8" s="10">
        <v>24.5</v>
      </c>
      <c r="AJ8" s="8">
        <f t="shared" si="16"/>
        <v>10.422427362062365</v>
      </c>
      <c r="AK8" s="10">
        <v>27.19</v>
      </c>
      <c r="AL8" s="8">
        <f t="shared" si="17"/>
        <v>11.529980493596812</v>
      </c>
      <c r="AM8" s="10">
        <v>28.4</v>
      </c>
      <c r="AN8" s="8">
        <f t="shared" si="18"/>
        <v>12.08150763602331</v>
      </c>
      <c r="AO8" s="10">
        <v>27.72</v>
      </c>
      <c r="AP8" s="8">
        <f t="shared" si="1"/>
        <v>11.754728182512086</v>
      </c>
      <c r="AQ8" s="10">
        <v>24.8</v>
      </c>
      <c r="AR8" s="8">
        <f t="shared" si="19"/>
        <v>12.01492175766678</v>
      </c>
      <c r="AS8" s="10">
        <v>32.47</v>
      </c>
      <c r="AT8" s="8">
        <f t="shared" si="2"/>
        <v>15.60157601383817</v>
      </c>
    </row>
    <row r="9" spans="1:46" ht="30" customHeight="1">
      <c r="A9" s="26">
        <v>6</v>
      </c>
      <c r="B9" s="9" t="s">
        <v>11</v>
      </c>
      <c r="C9" s="7">
        <v>1</v>
      </c>
      <c r="D9" s="7">
        <v>1</v>
      </c>
      <c r="E9" s="10">
        <v>78.01</v>
      </c>
      <c r="F9" s="10">
        <v>76.24</v>
      </c>
      <c r="G9" s="10">
        <v>1.03</v>
      </c>
      <c r="H9" s="10">
        <v>1.12</v>
      </c>
      <c r="I9" s="11">
        <f t="shared" si="3"/>
        <v>1.3203435456992694</v>
      </c>
      <c r="J9" s="11">
        <f t="shared" si="3"/>
        <v>1.4690451206715638</v>
      </c>
      <c r="K9" s="10">
        <v>47.3</v>
      </c>
      <c r="L9" s="10">
        <v>46.75</v>
      </c>
      <c r="M9" s="11">
        <f t="shared" si="4"/>
        <v>60.63325214716061</v>
      </c>
      <c r="N9" s="11">
        <f t="shared" si="5"/>
        <v>61.31951731374606</v>
      </c>
      <c r="O9" s="10">
        <v>30.8</v>
      </c>
      <c r="P9" s="10">
        <v>30.48</v>
      </c>
      <c r="Q9" s="11">
        <f t="shared" si="6"/>
        <v>65.11627906976744</v>
      </c>
      <c r="R9" s="11">
        <f t="shared" si="7"/>
        <v>65.19786096256685</v>
      </c>
      <c r="S9" s="10">
        <v>3.22</v>
      </c>
      <c r="T9" s="8">
        <f t="shared" si="8"/>
        <v>6.807610993657506</v>
      </c>
      <c r="U9" s="10">
        <v>2.08</v>
      </c>
      <c r="V9" s="8">
        <f t="shared" si="9"/>
        <v>4.449197860962567</v>
      </c>
      <c r="W9" s="10">
        <v>14.6</v>
      </c>
      <c r="X9" s="8">
        <f t="shared" si="10"/>
        <v>30.866807610993657</v>
      </c>
      <c r="Y9" s="10">
        <v>16.86</v>
      </c>
      <c r="Z9" s="8">
        <f t="shared" si="11"/>
        <v>36.06417112299465</v>
      </c>
      <c r="AA9" s="23">
        <v>4.14</v>
      </c>
      <c r="AB9" s="8">
        <f t="shared" si="12"/>
        <v>8.752642706131079</v>
      </c>
      <c r="AC9" s="23">
        <v>3.86</v>
      </c>
      <c r="AD9" s="8">
        <f t="shared" si="13"/>
        <v>8.256684491978609</v>
      </c>
      <c r="AE9" s="10">
        <v>0</v>
      </c>
      <c r="AF9" s="8">
        <f t="shared" si="14"/>
        <v>0</v>
      </c>
      <c r="AG9" s="10">
        <v>0</v>
      </c>
      <c r="AH9" s="8">
        <f t="shared" si="15"/>
        <v>0</v>
      </c>
      <c r="AI9" s="10">
        <v>0.9</v>
      </c>
      <c r="AJ9" s="8">
        <f t="shared" si="16"/>
        <v>1.9027484143763214</v>
      </c>
      <c r="AK9" s="10">
        <v>0.9</v>
      </c>
      <c r="AL9" s="8">
        <f t="shared" si="17"/>
        <v>1.9251336898395723</v>
      </c>
      <c r="AM9" s="10">
        <v>0.5</v>
      </c>
      <c r="AN9" s="8">
        <f t="shared" si="18"/>
        <v>1.0570824524312896</v>
      </c>
      <c r="AO9" s="10">
        <v>0.45</v>
      </c>
      <c r="AP9" s="8">
        <f t="shared" si="1"/>
        <v>0.9625668449197862</v>
      </c>
      <c r="AQ9" s="10">
        <v>1.98</v>
      </c>
      <c r="AR9" s="8">
        <f t="shared" si="19"/>
        <v>6.428571428571428</v>
      </c>
      <c r="AS9" s="10">
        <v>2.01</v>
      </c>
      <c r="AT9" s="8">
        <f t="shared" si="2"/>
        <v>6.594488188976378</v>
      </c>
    </row>
    <row r="10" spans="1:46" ht="30" customHeight="1">
      <c r="A10" s="6">
        <v>7</v>
      </c>
      <c r="B10" s="9" t="s">
        <v>12</v>
      </c>
      <c r="C10" s="7">
        <v>11</v>
      </c>
      <c r="D10" s="7">
        <v>11</v>
      </c>
      <c r="E10" s="10">
        <v>704.84</v>
      </c>
      <c r="F10" s="10">
        <v>723.29</v>
      </c>
      <c r="G10" s="10">
        <v>122.64</v>
      </c>
      <c r="H10" s="10">
        <v>126.77</v>
      </c>
      <c r="I10" s="11">
        <f t="shared" si="3"/>
        <v>17.399693547471763</v>
      </c>
      <c r="J10" s="11">
        <f t="shared" si="3"/>
        <v>17.526856447621284</v>
      </c>
      <c r="K10" s="10">
        <v>289.57</v>
      </c>
      <c r="L10" s="10">
        <v>296.62</v>
      </c>
      <c r="M10" s="11">
        <f t="shared" si="4"/>
        <v>41.08308268543215</v>
      </c>
      <c r="N10" s="11">
        <f t="shared" si="5"/>
        <v>41.00983008198648</v>
      </c>
      <c r="O10" s="10">
        <v>221.57</v>
      </c>
      <c r="P10" s="10">
        <v>227.76</v>
      </c>
      <c r="Q10" s="11">
        <f t="shared" si="6"/>
        <v>76.51690437545325</v>
      </c>
      <c r="R10" s="11">
        <f t="shared" si="7"/>
        <v>76.78511226485064</v>
      </c>
      <c r="S10" s="10">
        <v>110.27</v>
      </c>
      <c r="T10" s="8">
        <f t="shared" si="8"/>
        <v>38.08060227233484</v>
      </c>
      <c r="U10" s="10">
        <v>116.76</v>
      </c>
      <c r="V10" s="8">
        <f t="shared" si="9"/>
        <v>39.36349538129594</v>
      </c>
      <c r="W10" s="10">
        <v>92.49</v>
      </c>
      <c r="X10" s="8">
        <f t="shared" si="10"/>
        <v>31.940463445798944</v>
      </c>
      <c r="Y10" s="10">
        <v>76.8</v>
      </c>
      <c r="Z10" s="8">
        <f t="shared" si="11"/>
        <v>25.891713303216235</v>
      </c>
      <c r="AA10" s="23">
        <v>19.57</v>
      </c>
      <c r="AB10" s="8">
        <f t="shared" si="12"/>
        <v>6.758296784887937</v>
      </c>
      <c r="AC10" s="23">
        <v>19.94</v>
      </c>
      <c r="AD10" s="8">
        <f t="shared" si="13"/>
        <v>6.722405771694424</v>
      </c>
      <c r="AE10" s="10">
        <v>0.16</v>
      </c>
      <c r="AF10" s="8">
        <f t="shared" si="14"/>
        <v>0.055254342645992334</v>
      </c>
      <c r="AG10" s="10">
        <v>0.16</v>
      </c>
      <c r="AH10" s="8">
        <f t="shared" si="15"/>
        <v>0.0539410693817005</v>
      </c>
      <c r="AI10" s="10">
        <v>65.8</v>
      </c>
      <c r="AJ10" s="8">
        <f t="shared" si="16"/>
        <v>22.723348413164345</v>
      </c>
      <c r="AK10" s="10">
        <v>70.69</v>
      </c>
      <c r="AL10" s="8">
        <f t="shared" si="17"/>
        <v>23.831838716202547</v>
      </c>
      <c r="AM10" s="10">
        <v>38.25</v>
      </c>
      <c r="AN10" s="8">
        <f t="shared" si="18"/>
        <v>13.209241288807544</v>
      </c>
      <c r="AO10" s="10">
        <v>37.92</v>
      </c>
      <c r="AP10" s="8">
        <f t="shared" si="1"/>
        <v>12.784033443463017</v>
      </c>
      <c r="AQ10" s="10">
        <v>38.81</v>
      </c>
      <c r="AR10" s="8">
        <f t="shared" si="19"/>
        <v>17.515909193482873</v>
      </c>
      <c r="AS10" s="10">
        <v>36.97</v>
      </c>
      <c r="AT10" s="8">
        <f t="shared" si="2"/>
        <v>16.231998595012293</v>
      </c>
    </row>
    <row r="11" spans="1:46" ht="30" customHeight="1">
      <c r="A11" s="26">
        <v>8</v>
      </c>
      <c r="B11" s="9" t="s">
        <v>48</v>
      </c>
      <c r="C11" s="7">
        <v>3</v>
      </c>
      <c r="D11" s="7">
        <v>3</v>
      </c>
      <c r="E11" s="10">
        <v>302.19</v>
      </c>
      <c r="F11" s="10">
        <v>310.78</v>
      </c>
      <c r="G11" s="10">
        <v>1.65</v>
      </c>
      <c r="H11" s="10">
        <v>7.64</v>
      </c>
      <c r="I11" s="11">
        <f t="shared" si="3"/>
        <v>0.5460140970912339</v>
      </c>
      <c r="J11" s="11">
        <f t="shared" si="3"/>
        <v>2.4583306519081023</v>
      </c>
      <c r="K11" s="10">
        <v>72.52</v>
      </c>
      <c r="L11" s="10">
        <v>73.88</v>
      </c>
      <c r="M11" s="11">
        <f t="shared" si="4"/>
        <v>23.998146861246234</v>
      </c>
      <c r="N11" s="11">
        <f t="shared" si="5"/>
        <v>23.772443529184635</v>
      </c>
      <c r="O11" s="10">
        <v>54.21</v>
      </c>
      <c r="P11" s="10">
        <v>54.53</v>
      </c>
      <c r="Q11" s="11">
        <f t="shared" si="6"/>
        <v>74.75179260893547</v>
      </c>
      <c r="R11" s="11">
        <f t="shared" si="7"/>
        <v>73.80887926367082</v>
      </c>
      <c r="S11" s="10">
        <v>21.67</v>
      </c>
      <c r="T11" s="8">
        <f t="shared" si="8"/>
        <v>29.88141202426917</v>
      </c>
      <c r="U11" s="10">
        <v>22.98</v>
      </c>
      <c r="V11" s="8">
        <f t="shared" si="9"/>
        <v>31.104493773687064</v>
      </c>
      <c r="W11" s="10">
        <v>25.63</v>
      </c>
      <c r="X11" s="8">
        <f t="shared" si="10"/>
        <v>35.34197462768891</v>
      </c>
      <c r="Y11" s="10">
        <v>12.64</v>
      </c>
      <c r="Z11" s="8">
        <f t="shared" si="11"/>
        <v>17.10882512181917</v>
      </c>
      <c r="AA11" s="23">
        <v>5.45</v>
      </c>
      <c r="AB11" s="8">
        <f t="shared" si="12"/>
        <v>7.515168229453945</v>
      </c>
      <c r="AC11" s="23">
        <v>5.61</v>
      </c>
      <c r="AD11" s="8">
        <f t="shared" si="13"/>
        <v>7.593394694098539</v>
      </c>
      <c r="AE11" s="10">
        <v>0</v>
      </c>
      <c r="AF11" s="8">
        <f t="shared" si="14"/>
        <v>0</v>
      </c>
      <c r="AG11" s="10">
        <v>0</v>
      </c>
      <c r="AH11" s="8">
        <f t="shared" si="15"/>
        <v>0</v>
      </c>
      <c r="AI11" s="10">
        <v>2.8</v>
      </c>
      <c r="AJ11" s="8">
        <f t="shared" si="16"/>
        <v>3.861003861003861</v>
      </c>
      <c r="AK11" s="10">
        <v>5.61</v>
      </c>
      <c r="AL11" s="8">
        <f t="shared" si="17"/>
        <v>7.593394694098539</v>
      </c>
      <c r="AM11" s="10">
        <v>0.66</v>
      </c>
      <c r="AN11" s="8">
        <f t="shared" si="18"/>
        <v>0.9100937672366244</v>
      </c>
      <c r="AO11" s="10">
        <v>0.66</v>
      </c>
      <c r="AP11" s="8">
        <f t="shared" si="1"/>
        <v>0.8933405522468869</v>
      </c>
      <c r="AQ11" s="10">
        <v>2.45</v>
      </c>
      <c r="AR11" s="8">
        <f t="shared" si="19"/>
        <v>4.519461353993728</v>
      </c>
      <c r="AS11" s="10">
        <v>2.73</v>
      </c>
      <c r="AT11" s="8">
        <f t="shared" si="2"/>
        <v>5.006418485237483</v>
      </c>
    </row>
    <row r="12" spans="1:46" ht="30" customHeight="1">
      <c r="A12" s="6">
        <v>9</v>
      </c>
      <c r="B12" s="9" t="s">
        <v>13</v>
      </c>
      <c r="C12" s="7">
        <v>3</v>
      </c>
      <c r="D12" s="7">
        <v>3</v>
      </c>
      <c r="E12" s="10">
        <v>108.2</v>
      </c>
      <c r="F12" s="10">
        <v>106.86</v>
      </c>
      <c r="G12" s="10">
        <v>7.5</v>
      </c>
      <c r="H12" s="10">
        <v>7.5</v>
      </c>
      <c r="I12" s="11">
        <f t="shared" si="3"/>
        <v>6.931608133086876</v>
      </c>
      <c r="J12" s="11">
        <f t="shared" si="3"/>
        <v>7.018528916339135</v>
      </c>
      <c r="K12" s="10">
        <v>208</v>
      </c>
      <c r="L12" s="10">
        <v>243.13</v>
      </c>
      <c r="M12" s="11">
        <f t="shared" si="4"/>
        <v>192.2365988909427</v>
      </c>
      <c r="N12" s="11">
        <f t="shared" si="5"/>
        <v>227.52199139060454</v>
      </c>
      <c r="O12" s="10">
        <v>139.5</v>
      </c>
      <c r="P12" s="10">
        <v>139.3</v>
      </c>
      <c r="Q12" s="11">
        <f t="shared" si="6"/>
        <v>67.0673076923077</v>
      </c>
      <c r="R12" s="11">
        <f t="shared" si="7"/>
        <v>57.294451527989146</v>
      </c>
      <c r="S12" s="10">
        <v>29.04</v>
      </c>
      <c r="T12" s="8">
        <f t="shared" si="8"/>
        <v>13.961538461538462</v>
      </c>
      <c r="U12" s="10">
        <v>28.21</v>
      </c>
      <c r="V12" s="8">
        <f t="shared" si="9"/>
        <v>11.60284621395961</v>
      </c>
      <c r="W12" s="10">
        <v>37.57</v>
      </c>
      <c r="X12" s="8">
        <f t="shared" si="10"/>
        <v>18.0625</v>
      </c>
      <c r="Y12" s="10">
        <v>37.57</v>
      </c>
      <c r="Z12" s="8">
        <f t="shared" si="11"/>
        <v>15.452638506148975</v>
      </c>
      <c r="AA12" s="23">
        <v>6.07</v>
      </c>
      <c r="AB12" s="8">
        <f t="shared" si="12"/>
        <v>2.918269230769231</v>
      </c>
      <c r="AC12" s="23">
        <v>6.08</v>
      </c>
      <c r="AD12" s="8">
        <f t="shared" si="13"/>
        <v>2.500719779541809</v>
      </c>
      <c r="AE12" s="10">
        <v>0.33</v>
      </c>
      <c r="AF12" s="8">
        <f t="shared" si="14"/>
        <v>0.15865384615384617</v>
      </c>
      <c r="AG12" s="10">
        <v>0.33</v>
      </c>
      <c r="AH12" s="8">
        <f t="shared" si="15"/>
        <v>0.13572985645539426</v>
      </c>
      <c r="AI12" s="10">
        <v>20.3</v>
      </c>
      <c r="AJ12" s="8">
        <f t="shared" si="16"/>
        <v>9.759615384615385</v>
      </c>
      <c r="AK12" s="10">
        <v>28.93</v>
      </c>
      <c r="AL12" s="8">
        <f t="shared" si="17"/>
        <v>11.898984082589562</v>
      </c>
      <c r="AM12" s="10">
        <v>5.3</v>
      </c>
      <c r="AN12" s="8">
        <f t="shared" si="18"/>
        <v>2.548076923076923</v>
      </c>
      <c r="AO12" s="10">
        <v>5.52</v>
      </c>
      <c r="AP12" s="8">
        <f t="shared" si="1"/>
        <v>2.270390326162958</v>
      </c>
      <c r="AQ12" s="10">
        <v>20.71</v>
      </c>
      <c r="AR12" s="8">
        <f t="shared" si="19"/>
        <v>14.845878136200719</v>
      </c>
      <c r="AS12" s="10">
        <v>24.51</v>
      </c>
      <c r="AT12" s="8">
        <f t="shared" si="2"/>
        <v>17.59511844938981</v>
      </c>
    </row>
    <row r="13" spans="1:46" ht="30" customHeight="1">
      <c r="A13" s="26">
        <v>10</v>
      </c>
      <c r="B13" s="9" t="s">
        <v>14</v>
      </c>
      <c r="C13" s="7">
        <v>35</v>
      </c>
      <c r="D13" s="7">
        <v>35</v>
      </c>
      <c r="E13" s="10">
        <v>2347.12</v>
      </c>
      <c r="F13" s="10">
        <v>2359.1</v>
      </c>
      <c r="G13" s="10">
        <v>76.47</v>
      </c>
      <c r="H13" s="10">
        <v>77.04</v>
      </c>
      <c r="I13" s="11">
        <f t="shared" si="3"/>
        <v>3.258035379528955</v>
      </c>
      <c r="J13" s="11">
        <f t="shared" si="3"/>
        <v>3.265652155483024</v>
      </c>
      <c r="K13" s="10">
        <f>2048.13-100</f>
        <v>1948.13</v>
      </c>
      <c r="L13" s="10">
        <v>2045.19</v>
      </c>
      <c r="M13" s="11">
        <f t="shared" si="4"/>
        <v>83.0008691502778</v>
      </c>
      <c r="N13" s="11">
        <f t="shared" si="5"/>
        <v>86.69365435971346</v>
      </c>
      <c r="O13" s="10">
        <v>1039.45</v>
      </c>
      <c r="P13" s="10">
        <v>1100.21</v>
      </c>
      <c r="Q13" s="11">
        <f t="shared" si="6"/>
        <v>53.35629552442599</v>
      </c>
      <c r="R13" s="11">
        <f t="shared" si="7"/>
        <v>53.7950019313609</v>
      </c>
      <c r="S13" s="10">
        <v>403.37</v>
      </c>
      <c r="T13" s="8">
        <f t="shared" si="8"/>
        <v>20.70549706641754</v>
      </c>
      <c r="U13" s="10">
        <v>429.16</v>
      </c>
      <c r="V13" s="8">
        <f t="shared" si="9"/>
        <v>20.98386946934026</v>
      </c>
      <c r="W13" s="10">
        <v>357.61</v>
      </c>
      <c r="X13" s="8">
        <f t="shared" si="10"/>
        <v>18.35657784644762</v>
      </c>
      <c r="Y13" s="10">
        <v>370.89</v>
      </c>
      <c r="Z13" s="8">
        <f t="shared" si="11"/>
        <v>18.134745427075234</v>
      </c>
      <c r="AA13" s="23">
        <v>96.79</v>
      </c>
      <c r="AB13" s="8">
        <f t="shared" si="12"/>
        <v>4.968354267938998</v>
      </c>
      <c r="AC13" s="23">
        <v>101.67</v>
      </c>
      <c r="AD13" s="8">
        <f t="shared" si="13"/>
        <v>4.971176272131196</v>
      </c>
      <c r="AE13" s="10">
        <v>0.86</v>
      </c>
      <c r="AF13" s="8">
        <f t="shared" si="14"/>
        <v>0.04414489792775636</v>
      </c>
      <c r="AG13" s="10">
        <v>0.87</v>
      </c>
      <c r="AH13" s="8">
        <f t="shared" si="15"/>
        <v>0.04253883502266293</v>
      </c>
      <c r="AI13" s="10">
        <v>285.3</v>
      </c>
      <c r="AJ13" s="8">
        <f t="shared" si="16"/>
        <v>14.644813231149872</v>
      </c>
      <c r="AK13" s="10">
        <v>298.2</v>
      </c>
      <c r="AL13" s="8">
        <f t="shared" si="17"/>
        <v>14.580552418112742</v>
      </c>
      <c r="AM13" s="10">
        <v>105.8</v>
      </c>
      <c r="AN13" s="8">
        <f t="shared" si="18"/>
        <v>5.430849070647235</v>
      </c>
      <c r="AO13" s="10">
        <v>113.17</v>
      </c>
      <c r="AP13" s="8">
        <f t="shared" si="1"/>
        <v>5.533471217833062</v>
      </c>
      <c r="AQ13" s="10">
        <v>171.23</v>
      </c>
      <c r="AR13" s="8">
        <f t="shared" si="19"/>
        <v>16.4731348309202</v>
      </c>
      <c r="AS13" s="10">
        <v>178.24</v>
      </c>
      <c r="AT13" s="8">
        <f t="shared" si="2"/>
        <v>16.20054353259832</v>
      </c>
    </row>
    <row r="14" spans="1:46" ht="30" customHeight="1">
      <c r="A14" s="6">
        <v>11</v>
      </c>
      <c r="B14" s="9" t="s">
        <v>32</v>
      </c>
      <c r="C14" s="7">
        <v>22</v>
      </c>
      <c r="D14" s="7">
        <v>22</v>
      </c>
      <c r="E14" s="10">
        <v>1122.32</v>
      </c>
      <c r="F14" s="10">
        <v>1182.14</v>
      </c>
      <c r="G14" s="10">
        <v>61.2</v>
      </c>
      <c r="H14" s="10">
        <v>61.1</v>
      </c>
      <c r="I14" s="11">
        <f t="shared" si="3"/>
        <v>5.452990234514221</v>
      </c>
      <c r="J14" s="11">
        <f t="shared" si="3"/>
        <v>5.168592552489552</v>
      </c>
      <c r="K14" s="10">
        <v>669.5</v>
      </c>
      <c r="L14" s="10">
        <v>679.07</v>
      </c>
      <c r="M14" s="11">
        <f t="shared" si="4"/>
        <v>59.65321833345214</v>
      </c>
      <c r="N14" s="11">
        <f t="shared" si="5"/>
        <v>57.44412675317644</v>
      </c>
      <c r="O14" s="10">
        <v>473.4</v>
      </c>
      <c r="P14" s="10">
        <v>480.44</v>
      </c>
      <c r="Q14" s="11">
        <f t="shared" si="6"/>
        <v>70.70948469006721</v>
      </c>
      <c r="R14" s="11">
        <f t="shared" si="7"/>
        <v>70.74970179804733</v>
      </c>
      <c r="S14" s="10">
        <v>221.9</v>
      </c>
      <c r="T14" s="8">
        <f t="shared" si="8"/>
        <v>33.14413741598208</v>
      </c>
      <c r="U14" s="10">
        <v>230.68</v>
      </c>
      <c r="V14" s="8">
        <f t="shared" si="9"/>
        <v>33.96998836644234</v>
      </c>
      <c r="W14" s="10">
        <v>176.02</v>
      </c>
      <c r="X14" s="8">
        <f t="shared" si="10"/>
        <v>26.291262135922334</v>
      </c>
      <c r="Y14" s="10">
        <v>213.38</v>
      </c>
      <c r="Z14" s="8">
        <f t="shared" si="11"/>
        <v>31.422386499182704</v>
      </c>
      <c r="AA14" s="23">
        <v>68.05</v>
      </c>
      <c r="AB14" s="8">
        <f t="shared" si="12"/>
        <v>10.164301717699775</v>
      </c>
      <c r="AC14" s="23">
        <v>70.04</v>
      </c>
      <c r="AD14" s="8">
        <f t="shared" si="13"/>
        <v>10.314106056812994</v>
      </c>
      <c r="AE14" s="10">
        <v>3.35</v>
      </c>
      <c r="AF14" s="8">
        <f t="shared" si="14"/>
        <v>0.5003734129947722</v>
      </c>
      <c r="AG14" s="10">
        <v>3.38</v>
      </c>
      <c r="AH14" s="8">
        <f t="shared" si="15"/>
        <v>0.49773955556864535</v>
      </c>
      <c r="AI14" s="10">
        <v>125.3</v>
      </c>
      <c r="AJ14" s="8">
        <f t="shared" si="16"/>
        <v>18.715459297983568</v>
      </c>
      <c r="AK14" s="10">
        <v>127.84</v>
      </c>
      <c r="AL14" s="8">
        <f t="shared" si="17"/>
        <v>18.825746977483913</v>
      </c>
      <c r="AM14" s="10">
        <v>63.54</v>
      </c>
      <c r="AN14" s="8">
        <f t="shared" si="18"/>
        <v>9.490664675130695</v>
      </c>
      <c r="AO14" s="10">
        <v>66.74</v>
      </c>
      <c r="AP14" s="8">
        <f t="shared" si="1"/>
        <v>9.828147319127629</v>
      </c>
      <c r="AQ14" s="10">
        <v>101.5</v>
      </c>
      <c r="AR14" s="8">
        <f t="shared" si="19"/>
        <v>21.440642163075623</v>
      </c>
      <c r="AS14" s="10">
        <v>102.04</v>
      </c>
      <c r="AT14" s="8">
        <f t="shared" si="2"/>
        <v>21.238864374323537</v>
      </c>
    </row>
    <row r="15" spans="1:46" ht="30" customHeight="1">
      <c r="A15" s="26">
        <v>12</v>
      </c>
      <c r="B15" s="9" t="s">
        <v>56</v>
      </c>
      <c r="C15" s="7">
        <v>2</v>
      </c>
      <c r="D15" s="7">
        <v>2</v>
      </c>
      <c r="E15" s="10">
        <v>33.82</v>
      </c>
      <c r="F15" s="10">
        <v>33.85</v>
      </c>
      <c r="G15" s="10">
        <v>1.63</v>
      </c>
      <c r="H15" s="10">
        <v>1.6</v>
      </c>
      <c r="I15" s="11">
        <f t="shared" si="3"/>
        <v>4.819633353045535</v>
      </c>
      <c r="J15" s="11">
        <f t="shared" si="3"/>
        <v>4.726735598227474</v>
      </c>
      <c r="K15" s="10">
        <v>38.29</v>
      </c>
      <c r="L15" s="10">
        <v>38.29</v>
      </c>
      <c r="M15" s="11">
        <f t="shared" si="4"/>
        <v>113.21703134240096</v>
      </c>
      <c r="N15" s="11">
        <f t="shared" si="5"/>
        <v>113.11669128508125</v>
      </c>
      <c r="O15" s="10">
        <v>22.86</v>
      </c>
      <c r="P15" s="10">
        <v>22.95</v>
      </c>
      <c r="Q15" s="11">
        <f t="shared" si="6"/>
        <v>59.70227213371637</v>
      </c>
      <c r="R15" s="11">
        <f t="shared" si="7"/>
        <v>59.93732044920345</v>
      </c>
      <c r="S15" s="10">
        <v>1.9</v>
      </c>
      <c r="T15" s="8">
        <f t="shared" si="8"/>
        <v>4.962131104727082</v>
      </c>
      <c r="U15" s="10">
        <v>1.86</v>
      </c>
      <c r="V15" s="8">
        <f t="shared" si="9"/>
        <v>4.857665186732829</v>
      </c>
      <c r="W15" s="10">
        <v>16.8</v>
      </c>
      <c r="X15" s="8">
        <f t="shared" si="10"/>
        <v>43.87568555758684</v>
      </c>
      <c r="Y15" s="10">
        <v>22.72</v>
      </c>
      <c r="Z15" s="8">
        <f t="shared" si="11"/>
        <v>59.33664142073648</v>
      </c>
      <c r="AA15" s="23">
        <v>3.12</v>
      </c>
      <c r="AB15" s="8">
        <f t="shared" si="12"/>
        <v>8.148341603551842</v>
      </c>
      <c r="AC15" s="23">
        <v>2.98</v>
      </c>
      <c r="AD15" s="8">
        <f t="shared" si="13"/>
        <v>7.78271089057195</v>
      </c>
      <c r="AE15" s="10">
        <v>0</v>
      </c>
      <c r="AF15" s="8">
        <f t="shared" si="14"/>
        <v>0</v>
      </c>
      <c r="AG15" s="10">
        <v>0</v>
      </c>
      <c r="AH15" s="8">
        <f t="shared" si="15"/>
        <v>0</v>
      </c>
      <c r="AI15" s="10">
        <v>2.08</v>
      </c>
      <c r="AJ15" s="8">
        <f t="shared" si="16"/>
        <v>5.432227735701227</v>
      </c>
      <c r="AK15" s="10">
        <v>2.18</v>
      </c>
      <c r="AL15" s="8">
        <f t="shared" si="17"/>
        <v>5.693392530686864</v>
      </c>
      <c r="AM15" s="10">
        <v>1.04</v>
      </c>
      <c r="AN15" s="8">
        <f t="shared" si="18"/>
        <v>2.7161138678506136</v>
      </c>
      <c r="AO15" s="10">
        <v>1.12</v>
      </c>
      <c r="AP15" s="8">
        <f t="shared" si="1"/>
        <v>2.925045703839123</v>
      </c>
      <c r="AQ15" s="10">
        <v>2.11</v>
      </c>
      <c r="AR15" s="8">
        <f t="shared" si="19"/>
        <v>9.230096237970253</v>
      </c>
      <c r="AS15" s="10">
        <v>2.46</v>
      </c>
      <c r="AT15" s="8">
        <f t="shared" si="2"/>
        <v>10.718954248366014</v>
      </c>
    </row>
    <row r="16" spans="1:46" ht="30" customHeight="1">
      <c r="A16" s="6">
        <v>13</v>
      </c>
      <c r="B16" s="9" t="s">
        <v>47</v>
      </c>
      <c r="C16" s="7">
        <v>4</v>
      </c>
      <c r="D16" s="7">
        <v>4</v>
      </c>
      <c r="E16" s="10">
        <v>108.01</v>
      </c>
      <c r="F16" s="10">
        <v>118.62</v>
      </c>
      <c r="G16" s="10">
        <v>2.17</v>
      </c>
      <c r="H16" s="10">
        <v>2.85</v>
      </c>
      <c r="I16" s="11">
        <f t="shared" si="3"/>
        <v>2.0090732339598185</v>
      </c>
      <c r="J16" s="11">
        <f t="shared" si="3"/>
        <v>2.4026302478502783</v>
      </c>
      <c r="K16" s="10">
        <v>74.59</v>
      </c>
      <c r="L16" s="10">
        <v>75.53</v>
      </c>
      <c r="M16" s="11">
        <f t="shared" si="4"/>
        <v>69.05842051661884</v>
      </c>
      <c r="N16" s="11">
        <f t="shared" si="5"/>
        <v>63.67391670881807</v>
      </c>
      <c r="O16" s="10">
        <v>50.56</v>
      </c>
      <c r="P16" s="10">
        <v>51.51</v>
      </c>
      <c r="Q16" s="11">
        <f t="shared" si="6"/>
        <v>67.78388523930822</v>
      </c>
      <c r="R16" s="11">
        <f t="shared" si="7"/>
        <v>68.1980669932477</v>
      </c>
      <c r="S16" s="10">
        <v>18.45</v>
      </c>
      <c r="T16" s="8">
        <f t="shared" si="8"/>
        <v>24.73521919828395</v>
      </c>
      <c r="U16" s="10">
        <v>20.06</v>
      </c>
      <c r="V16" s="8">
        <f t="shared" si="9"/>
        <v>26.55898318548921</v>
      </c>
      <c r="W16" s="10">
        <v>14.85</v>
      </c>
      <c r="X16" s="8">
        <f t="shared" si="10"/>
        <v>19.90883496447245</v>
      </c>
      <c r="Y16" s="10">
        <v>17.04</v>
      </c>
      <c r="Z16" s="8">
        <f t="shared" si="11"/>
        <v>22.560571958162317</v>
      </c>
      <c r="AA16" s="23">
        <v>3.6</v>
      </c>
      <c r="AB16" s="8">
        <f t="shared" si="12"/>
        <v>4.826384233811503</v>
      </c>
      <c r="AC16" s="23">
        <v>4.23</v>
      </c>
      <c r="AD16" s="8">
        <f t="shared" si="13"/>
        <v>5.6004236727128305</v>
      </c>
      <c r="AE16" s="10">
        <v>0.05</v>
      </c>
      <c r="AF16" s="8">
        <f t="shared" si="14"/>
        <v>0.0670331143584931</v>
      </c>
      <c r="AG16" s="10">
        <v>0.05</v>
      </c>
      <c r="AH16" s="8">
        <f t="shared" si="15"/>
        <v>0.06619886137958428</v>
      </c>
      <c r="AI16" s="10">
        <v>5.3</v>
      </c>
      <c r="AJ16" s="8">
        <f t="shared" si="16"/>
        <v>7.105510122000267</v>
      </c>
      <c r="AK16" s="10">
        <v>9.38</v>
      </c>
      <c r="AL16" s="8">
        <f t="shared" si="17"/>
        <v>12.41890639481001</v>
      </c>
      <c r="AM16" s="10">
        <v>1.9</v>
      </c>
      <c r="AN16" s="8">
        <f t="shared" si="18"/>
        <v>2.5472583456227373</v>
      </c>
      <c r="AO16" s="10">
        <v>1.85</v>
      </c>
      <c r="AP16" s="8">
        <f t="shared" si="1"/>
        <v>2.4493578710446178</v>
      </c>
      <c r="AQ16" s="10">
        <v>5.85</v>
      </c>
      <c r="AR16" s="8">
        <f t="shared" si="19"/>
        <v>11.570411392405063</v>
      </c>
      <c r="AS16" s="10">
        <v>6.2</v>
      </c>
      <c r="AT16" s="8">
        <f t="shared" si="2"/>
        <v>12.036497767423802</v>
      </c>
    </row>
    <row r="17" spans="1:46" ht="30" customHeight="1">
      <c r="A17" s="26">
        <v>14</v>
      </c>
      <c r="B17" s="9" t="s">
        <v>18</v>
      </c>
      <c r="C17" s="7">
        <v>4</v>
      </c>
      <c r="D17" s="7">
        <v>4</v>
      </c>
      <c r="E17" s="10">
        <v>129.69</v>
      </c>
      <c r="F17" s="10">
        <v>131.22</v>
      </c>
      <c r="G17" s="10">
        <v>14.95</v>
      </c>
      <c r="H17" s="10">
        <v>16.71</v>
      </c>
      <c r="I17" s="11">
        <f t="shared" si="3"/>
        <v>11.527488626725267</v>
      </c>
      <c r="J17" s="11">
        <f t="shared" si="3"/>
        <v>12.734339277549156</v>
      </c>
      <c r="K17" s="10">
        <v>99.16</v>
      </c>
      <c r="L17" s="10">
        <v>101.84</v>
      </c>
      <c r="M17" s="11">
        <f t="shared" si="4"/>
        <v>76.45924897833295</v>
      </c>
      <c r="N17" s="11">
        <f t="shared" si="5"/>
        <v>77.61012040847433</v>
      </c>
      <c r="O17" s="10">
        <v>78.45</v>
      </c>
      <c r="P17" s="10">
        <v>79.2</v>
      </c>
      <c r="Q17" s="11">
        <f t="shared" si="6"/>
        <v>79.11456232351756</v>
      </c>
      <c r="R17" s="11">
        <f t="shared" si="7"/>
        <v>77.76904948939513</v>
      </c>
      <c r="S17" s="10">
        <v>36.5</v>
      </c>
      <c r="T17" s="8">
        <f t="shared" si="8"/>
        <v>36.809197256958456</v>
      </c>
      <c r="U17" s="10">
        <v>42.09</v>
      </c>
      <c r="V17" s="8">
        <f t="shared" si="9"/>
        <v>41.32953652788689</v>
      </c>
      <c r="W17" s="10">
        <v>22.81</v>
      </c>
      <c r="X17" s="8">
        <f t="shared" si="10"/>
        <v>23.003227107704717</v>
      </c>
      <c r="Y17" s="10">
        <v>23.5</v>
      </c>
      <c r="Z17" s="8">
        <f t="shared" si="11"/>
        <v>23.07541241162608</v>
      </c>
      <c r="AA17" s="23">
        <v>8.46</v>
      </c>
      <c r="AB17" s="8">
        <f t="shared" si="12"/>
        <v>8.531665994352561</v>
      </c>
      <c r="AC17" s="23">
        <v>8.46</v>
      </c>
      <c r="AD17" s="8">
        <f t="shared" si="13"/>
        <v>8.307148468185389</v>
      </c>
      <c r="AE17" s="10">
        <v>0</v>
      </c>
      <c r="AF17" s="8">
        <f t="shared" si="14"/>
        <v>0</v>
      </c>
      <c r="AG17" s="10">
        <v>0</v>
      </c>
      <c r="AH17" s="8">
        <f t="shared" si="15"/>
        <v>0</v>
      </c>
      <c r="AI17" s="10">
        <v>35.7</v>
      </c>
      <c r="AJ17" s="8">
        <f t="shared" si="16"/>
        <v>36.00242033077855</v>
      </c>
      <c r="AK17" s="10">
        <v>34.57</v>
      </c>
      <c r="AL17" s="8">
        <f t="shared" si="17"/>
        <v>33.94540455616654</v>
      </c>
      <c r="AM17" s="10">
        <v>13.04</v>
      </c>
      <c r="AN17" s="8">
        <f t="shared" si="18"/>
        <v>13.150463896732553</v>
      </c>
      <c r="AO17" s="10">
        <v>12.89</v>
      </c>
      <c r="AP17" s="8">
        <f t="shared" si="1"/>
        <v>12.657109190887667</v>
      </c>
      <c r="AQ17" s="10">
        <v>20.35</v>
      </c>
      <c r="AR17" s="8">
        <f t="shared" si="19"/>
        <v>25.940089228808162</v>
      </c>
      <c r="AS17" s="10">
        <v>21.73</v>
      </c>
      <c r="AT17" s="8">
        <f t="shared" si="2"/>
        <v>27.43686868686869</v>
      </c>
    </row>
    <row r="18" spans="1:46" ht="30" customHeight="1">
      <c r="A18" s="6">
        <v>15</v>
      </c>
      <c r="B18" s="9" t="s">
        <v>19</v>
      </c>
      <c r="C18" s="7">
        <v>10</v>
      </c>
      <c r="D18" s="7">
        <v>10</v>
      </c>
      <c r="E18" s="10">
        <v>1000.93</v>
      </c>
      <c r="F18" s="10">
        <v>914.08</v>
      </c>
      <c r="G18" s="10">
        <v>96.28</v>
      </c>
      <c r="H18" s="10">
        <v>105.18</v>
      </c>
      <c r="I18" s="11">
        <f t="shared" si="3"/>
        <v>9.619054279520046</v>
      </c>
      <c r="J18" s="11">
        <f t="shared" si="3"/>
        <v>11.506651496586732</v>
      </c>
      <c r="K18" s="10">
        <v>467.93</v>
      </c>
      <c r="L18" s="10">
        <v>425.12</v>
      </c>
      <c r="M18" s="11">
        <f t="shared" si="4"/>
        <v>46.7495229436624</v>
      </c>
      <c r="N18" s="11">
        <f t="shared" si="5"/>
        <v>46.50796429196569</v>
      </c>
      <c r="O18" s="10">
        <v>373.59</v>
      </c>
      <c r="P18" s="10">
        <v>338.81</v>
      </c>
      <c r="Q18" s="11">
        <f t="shared" si="6"/>
        <v>79.8388647874682</v>
      </c>
      <c r="R18" s="11">
        <f t="shared" si="7"/>
        <v>79.69749717726759</v>
      </c>
      <c r="S18" s="10">
        <v>70.45</v>
      </c>
      <c r="T18" s="8">
        <f t="shared" si="8"/>
        <v>15.055670719979483</v>
      </c>
      <c r="U18" s="10">
        <v>70.25</v>
      </c>
      <c r="V18" s="8">
        <f t="shared" si="9"/>
        <v>16.524745954083553</v>
      </c>
      <c r="W18" s="10">
        <v>91.14</v>
      </c>
      <c r="X18" s="8">
        <f t="shared" si="10"/>
        <v>19.477272241574596</v>
      </c>
      <c r="Y18" s="10">
        <v>109.04</v>
      </c>
      <c r="Z18" s="8">
        <f t="shared" si="11"/>
        <v>25.64922845314264</v>
      </c>
      <c r="AA18" s="23">
        <v>30.59</v>
      </c>
      <c r="AB18" s="8">
        <f t="shared" si="12"/>
        <v>6.53730258799393</v>
      </c>
      <c r="AC18" s="23">
        <v>30.43</v>
      </c>
      <c r="AD18" s="8">
        <f t="shared" si="13"/>
        <v>7.157978923598043</v>
      </c>
      <c r="AE18" s="10">
        <v>0.44</v>
      </c>
      <c r="AF18" s="8">
        <f t="shared" si="14"/>
        <v>0.09403115850661423</v>
      </c>
      <c r="AG18" s="10">
        <v>0.44</v>
      </c>
      <c r="AH18" s="8">
        <f t="shared" si="15"/>
        <v>0.10350018818216034</v>
      </c>
      <c r="AI18" s="10">
        <v>50.04</v>
      </c>
      <c r="AJ18" s="8">
        <f t="shared" si="16"/>
        <v>10.693907208343129</v>
      </c>
      <c r="AK18" s="10">
        <v>49.43</v>
      </c>
      <c r="AL18" s="8">
        <f t="shared" si="17"/>
        <v>11.627305231464057</v>
      </c>
      <c r="AM18" s="10">
        <v>27.4</v>
      </c>
      <c r="AN18" s="8">
        <f t="shared" si="18"/>
        <v>5.855576688820977</v>
      </c>
      <c r="AO18" s="10">
        <v>27.32</v>
      </c>
      <c r="AP18" s="8">
        <f t="shared" si="1"/>
        <v>6.4264207753105</v>
      </c>
      <c r="AQ18" s="10">
        <v>37.19</v>
      </c>
      <c r="AR18" s="8">
        <f t="shared" si="19"/>
        <v>9.954763243127493</v>
      </c>
      <c r="AS18" s="10">
        <v>39.04</v>
      </c>
      <c r="AT18" s="8">
        <f t="shared" si="2"/>
        <v>11.522682329329122</v>
      </c>
    </row>
    <row r="19" spans="1:46" ht="30" customHeight="1">
      <c r="A19" s="26">
        <v>16</v>
      </c>
      <c r="B19" s="9" t="s">
        <v>29</v>
      </c>
      <c r="C19" s="7">
        <v>4</v>
      </c>
      <c r="D19" s="7">
        <v>4</v>
      </c>
      <c r="E19" s="10">
        <v>160.23</v>
      </c>
      <c r="F19" s="10">
        <v>159.15</v>
      </c>
      <c r="G19" s="10">
        <v>9.6</v>
      </c>
      <c r="H19" s="10">
        <v>4.65</v>
      </c>
      <c r="I19" s="11">
        <f t="shared" si="3"/>
        <v>5.9913873806403295</v>
      </c>
      <c r="J19" s="11">
        <f t="shared" si="3"/>
        <v>2.9217719132893496</v>
      </c>
      <c r="K19" s="10">
        <v>103.65</v>
      </c>
      <c r="L19" s="10">
        <v>109.36</v>
      </c>
      <c r="M19" s="11">
        <f t="shared" si="4"/>
        <v>64.68826062535106</v>
      </c>
      <c r="N19" s="11">
        <f t="shared" si="5"/>
        <v>68.71504869619855</v>
      </c>
      <c r="O19" s="10">
        <v>85.29</v>
      </c>
      <c r="P19" s="10">
        <v>91.71</v>
      </c>
      <c r="Q19" s="11">
        <f t="shared" si="6"/>
        <v>82.28654124457309</v>
      </c>
      <c r="R19" s="11">
        <f t="shared" si="7"/>
        <v>83.86064374542795</v>
      </c>
      <c r="S19" s="10">
        <v>36.24</v>
      </c>
      <c r="T19" s="8">
        <f t="shared" si="8"/>
        <v>34.96382054992765</v>
      </c>
      <c r="U19" s="10">
        <v>37.39</v>
      </c>
      <c r="V19" s="8">
        <f t="shared" si="9"/>
        <v>34.18983174835406</v>
      </c>
      <c r="W19" s="10">
        <v>34.38</v>
      </c>
      <c r="X19" s="8">
        <f t="shared" si="10"/>
        <v>33.169319826338636</v>
      </c>
      <c r="Y19" s="10">
        <v>37.79</v>
      </c>
      <c r="Z19" s="8">
        <f t="shared" si="11"/>
        <v>34.55559619604974</v>
      </c>
      <c r="AA19" s="23">
        <v>4.9</v>
      </c>
      <c r="AB19" s="8">
        <f t="shared" si="12"/>
        <v>4.72744814278823</v>
      </c>
      <c r="AC19" s="23">
        <v>4.96</v>
      </c>
      <c r="AD19" s="8">
        <f t="shared" si="13"/>
        <v>4.535479151426482</v>
      </c>
      <c r="AE19" s="10">
        <v>0.08</v>
      </c>
      <c r="AF19" s="8">
        <f t="shared" si="14"/>
        <v>0.07718282682103232</v>
      </c>
      <c r="AG19" s="10">
        <v>0.08</v>
      </c>
      <c r="AH19" s="8">
        <f t="shared" si="15"/>
        <v>0.0731528895391368</v>
      </c>
      <c r="AI19" s="10">
        <v>5.6</v>
      </c>
      <c r="AJ19" s="8">
        <f t="shared" si="16"/>
        <v>5.402797877472262</v>
      </c>
      <c r="AK19" s="10">
        <v>7.56</v>
      </c>
      <c r="AL19" s="8">
        <f t="shared" si="17"/>
        <v>6.912948061448426</v>
      </c>
      <c r="AM19" s="10">
        <v>2.53</v>
      </c>
      <c r="AN19" s="8">
        <f t="shared" si="18"/>
        <v>2.4409068982151467</v>
      </c>
      <c r="AO19" s="10">
        <v>2.53</v>
      </c>
      <c r="AP19" s="8">
        <f t="shared" si="1"/>
        <v>2.313460131675201</v>
      </c>
      <c r="AQ19" s="10">
        <v>11.08</v>
      </c>
      <c r="AR19" s="8">
        <f t="shared" si="19"/>
        <v>12.990971977957555</v>
      </c>
      <c r="AS19" s="10">
        <v>11.19</v>
      </c>
      <c r="AT19" s="8">
        <f t="shared" si="2"/>
        <v>12.2015047432123</v>
      </c>
    </row>
    <row r="20" spans="1:46" ht="30" customHeight="1">
      <c r="A20" s="6">
        <v>17</v>
      </c>
      <c r="B20" s="9" t="s">
        <v>30</v>
      </c>
      <c r="C20" s="7">
        <v>2</v>
      </c>
      <c r="D20" s="7">
        <v>2</v>
      </c>
      <c r="E20" s="10">
        <v>30.48</v>
      </c>
      <c r="F20" s="10">
        <v>30.76</v>
      </c>
      <c r="G20" s="10">
        <v>0.41</v>
      </c>
      <c r="H20" s="10">
        <v>1.05</v>
      </c>
      <c r="I20" s="11">
        <f t="shared" si="3"/>
        <v>1.3451443569553805</v>
      </c>
      <c r="J20" s="11">
        <f t="shared" si="3"/>
        <v>3.4135240572171655</v>
      </c>
      <c r="K20" s="10">
        <v>93.15</v>
      </c>
      <c r="L20" s="10">
        <v>50.85</v>
      </c>
      <c r="M20" s="11">
        <f t="shared" si="4"/>
        <v>305.6102362204725</v>
      </c>
      <c r="N20" s="11">
        <f t="shared" si="5"/>
        <v>165.31209362808843</v>
      </c>
      <c r="O20" s="10">
        <v>87.93</v>
      </c>
      <c r="P20" s="10">
        <v>48.04</v>
      </c>
      <c r="Q20" s="11">
        <f t="shared" si="6"/>
        <v>94.3961352657005</v>
      </c>
      <c r="R20" s="11">
        <f t="shared" si="7"/>
        <v>94.47394296951819</v>
      </c>
      <c r="S20" s="10">
        <v>69.05</v>
      </c>
      <c r="T20" s="8">
        <f t="shared" si="8"/>
        <v>74.12775093934513</v>
      </c>
      <c r="U20" s="10">
        <v>36.31</v>
      </c>
      <c r="V20" s="8">
        <f t="shared" si="9"/>
        <v>71.40609636184858</v>
      </c>
      <c r="W20" s="10">
        <v>35.74</v>
      </c>
      <c r="X20" s="8">
        <f t="shared" si="10"/>
        <v>38.36822329575953</v>
      </c>
      <c r="Y20" s="10">
        <v>34.3</v>
      </c>
      <c r="Z20" s="8">
        <f t="shared" si="11"/>
        <v>67.45329400196655</v>
      </c>
      <c r="AA20" s="23">
        <v>3.45</v>
      </c>
      <c r="AB20" s="8">
        <f t="shared" si="12"/>
        <v>3.7037037037037033</v>
      </c>
      <c r="AC20" s="23">
        <v>3.3</v>
      </c>
      <c r="AD20" s="8">
        <f t="shared" si="13"/>
        <v>6.489675516224189</v>
      </c>
      <c r="AE20" s="10">
        <v>0</v>
      </c>
      <c r="AF20" s="8">
        <f t="shared" si="14"/>
        <v>0</v>
      </c>
      <c r="AG20" s="10">
        <v>0</v>
      </c>
      <c r="AH20" s="8">
        <f t="shared" si="15"/>
        <v>0</v>
      </c>
      <c r="AI20" s="10">
        <v>4.98</v>
      </c>
      <c r="AJ20" s="8">
        <f t="shared" si="16"/>
        <v>5.3462157809983895</v>
      </c>
      <c r="AK20" s="10">
        <v>5.34</v>
      </c>
      <c r="AL20" s="8">
        <f t="shared" si="17"/>
        <v>10.501474926253687</v>
      </c>
      <c r="AM20" s="10">
        <v>2.9</v>
      </c>
      <c r="AN20" s="8">
        <f t="shared" si="18"/>
        <v>3.1132581857219535</v>
      </c>
      <c r="AO20" s="10">
        <v>2.9</v>
      </c>
      <c r="AP20" s="8">
        <f t="shared" si="1"/>
        <v>5.703048180924287</v>
      </c>
      <c r="AQ20" s="10">
        <v>2.9</v>
      </c>
      <c r="AR20" s="8">
        <f t="shared" si="19"/>
        <v>3.2980780166041166</v>
      </c>
      <c r="AS20" s="10">
        <v>2.98</v>
      </c>
      <c r="AT20" s="8">
        <f t="shared" si="2"/>
        <v>6.203164029975021</v>
      </c>
    </row>
    <row r="21" spans="1:46" ht="30" customHeight="1">
      <c r="A21" s="26">
        <v>18</v>
      </c>
      <c r="B21" s="9" t="s">
        <v>20</v>
      </c>
      <c r="C21" s="7">
        <v>2</v>
      </c>
      <c r="D21" s="7">
        <v>2</v>
      </c>
      <c r="E21" s="10">
        <v>50.04</v>
      </c>
      <c r="F21" s="10">
        <v>50.05</v>
      </c>
      <c r="G21" s="10">
        <v>1.79</v>
      </c>
      <c r="H21" s="10">
        <v>1.79</v>
      </c>
      <c r="I21" s="11">
        <f t="shared" si="3"/>
        <v>3.5771382893685053</v>
      </c>
      <c r="J21" s="11">
        <f t="shared" si="3"/>
        <v>3.576423576423577</v>
      </c>
      <c r="K21" s="10">
        <v>74.35</v>
      </c>
      <c r="L21" s="10">
        <v>74.35</v>
      </c>
      <c r="M21" s="11">
        <f t="shared" si="4"/>
        <v>148.58113509192646</v>
      </c>
      <c r="N21" s="11">
        <f t="shared" si="5"/>
        <v>148.55144855144854</v>
      </c>
      <c r="O21" s="10">
        <v>54.93</v>
      </c>
      <c r="P21" s="10">
        <v>50.24</v>
      </c>
      <c r="Q21" s="11">
        <f t="shared" si="6"/>
        <v>73.88029589778077</v>
      </c>
      <c r="R21" s="11">
        <f t="shared" si="7"/>
        <v>67.57229320780095</v>
      </c>
      <c r="S21" s="10">
        <v>13.04</v>
      </c>
      <c r="T21" s="8">
        <f t="shared" si="8"/>
        <v>17.53866845998655</v>
      </c>
      <c r="U21" s="10">
        <v>7.23</v>
      </c>
      <c r="V21" s="8">
        <f t="shared" si="9"/>
        <v>9.724277067921992</v>
      </c>
      <c r="W21" s="10">
        <v>27.07</v>
      </c>
      <c r="X21" s="8">
        <f t="shared" si="10"/>
        <v>36.408876933423</v>
      </c>
      <c r="Y21" s="10">
        <v>27.07</v>
      </c>
      <c r="Z21" s="8">
        <f t="shared" si="11"/>
        <v>36.408876933423</v>
      </c>
      <c r="AA21" s="23">
        <v>2.5</v>
      </c>
      <c r="AB21" s="8">
        <f t="shared" si="12"/>
        <v>3.36247478143914</v>
      </c>
      <c r="AC21" s="23">
        <v>2.5</v>
      </c>
      <c r="AD21" s="8">
        <f t="shared" si="13"/>
        <v>3.36247478143914</v>
      </c>
      <c r="AE21" s="10">
        <v>0.03</v>
      </c>
      <c r="AF21" s="8">
        <f t="shared" si="14"/>
        <v>0.04034969737726968</v>
      </c>
      <c r="AG21" s="10">
        <v>0.03</v>
      </c>
      <c r="AH21" s="8">
        <f t="shared" si="15"/>
        <v>0.04034969737726968</v>
      </c>
      <c r="AI21" s="10">
        <v>6.25</v>
      </c>
      <c r="AJ21" s="8">
        <f t="shared" si="16"/>
        <v>8.406186953597848</v>
      </c>
      <c r="AK21" s="10">
        <v>6.98</v>
      </c>
      <c r="AL21" s="8">
        <f t="shared" si="17"/>
        <v>9.388029589778078</v>
      </c>
      <c r="AM21" s="10">
        <v>6.67</v>
      </c>
      <c r="AN21" s="8">
        <f t="shared" si="18"/>
        <v>8.971082716879623</v>
      </c>
      <c r="AO21" s="10">
        <v>6.64</v>
      </c>
      <c r="AP21" s="8">
        <f t="shared" si="1"/>
        <v>8.930733019502354</v>
      </c>
      <c r="AQ21" s="10">
        <v>9</v>
      </c>
      <c r="AR21" s="8">
        <f t="shared" si="19"/>
        <v>16.384489350081925</v>
      </c>
      <c r="AS21" s="10">
        <v>8.63</v>
      </c>
      <c r="AT21" s="8">
        <f t="shared" si="2"/>
        <v>17.177547770700638</v>
      </c>
    </row>
    <row r="22" spans="1:46" ht="30" customHeight="1">
      <c r="A22" s="6">
        <v>19</v>
      </c>
      <c r="B22" s="9" t="s">
        <v>43</v>
      </c>
      <c r="C22" s="7">
        <v>1</v>
      </c>
      <c r="D22" s="7">
        <v>1</v>
      </c>
      <c r="E22" s="10">
        <v>11.02</v>
      </c>
      <c r="F22" s="10">
        <v>14.31</v>
      </c>
      <c r="G22" s="10">
        <v>0.68</v>
      </c>
      <c r="H22" s="10">
        <v>0.49</v>
      </c>
      <c r="I22" s="11">
        <f t="shared" si="3"/>
        <v>6.1705989110707815</v>
      </c>
      <c r="J22" s="11">
        <f t="shared" si="3"/>
        <v>3.4241788958770085</v>
      </c>
      <c r="K22" s="10">
        <v>9.98</v>
      </c>
      <c r="L22" s="10">
        <v>10.53</v>
      </c>
      <c r="M22" s="11">
        <f t="shared" si="4"/>
        <v>90.56261343012704</v>
      </c>
      <c r="N22" s="11">
        <f t="shared" si="5"/>
        <v>73.58490566037736</v>
      </c>
      <c r="O22" s="10">
        <v>6.91</v>
      </c>
      <c r="P22" s="10">
        <v>7.51</v>
      </c>
      <c r="Q22" s="11">
        <f t="shared" si="6"/>
        <v>69.2384769539078</v>
      </c>
      <c r="R22" s="11">
        <f t="shared" si="7"/>
        <v>71.32003798670465</v>
      </c>
      <c r="S22" s="10">
        <v>0.6</v>
      </c>
      <c r="T22" s="8">
        <f t="shared" si="8"/>
        <v>6.012024048096192</v>
      </c>
      <c r="U22" s="10">
        <v>0.6</v>
      </c>
      <c r="V22" s="8">
        <f t="shared" si="9"/>
        <v>5.698005698005698</v>
      </c>
      <c r="W22" s="10">
        <v>3.08</v>
      </c>
      <c r="X22" s="8">
        <f t="shared" si="10"/>
        <v>30.861723446893784</v>
      </c>
      <c r="Y22" s="10">
        <v>4.24</v>
      </c>
      <c r="Z22" s="8">
        <f t="shared" si="11"/>
        <v>40.2659069325736</v>
      </c>
      <c r="AA22" s="23">
        <v>1.7</v>
      </c>
      <c r="AB22" s="8">
        <f t="shared" si="12"/>
        <v>17.03406813627254</v>
      </c>
      <c r="AC22" s="23">
        <v>1.68</v>
      </c>
      <c r="AD22" s="8">
        <f t="shared" si="13"/>
        <v>15.954415954415953</v>
      </c>
      <c r="AE22" s="10">
        <v>0</v>
      </c>
      <c r="AF22" s="8">
        <f t="shared" si="14"/>
        <v>0</v>
      </c>
      <c r="AG22" s="10">
        <v>0</v>
      </c>
      <c r="AH22" s="8">
        <f t="shared" si="15"/>
        <v>0</v>
      </c>
      <c r="AI22" s="10">
        <v>4.5</v>
      </c>
      <c r="AJ22" s="8">
        <f t="shared" si="16"/>
        <v>45.09018036072144</v>
      </c>
      <c r="AK22" s="10">
        <v>4.04</v>
      </c>
      <c r="AL22" s="8">
        <f t="shared" si="17"/>
        <v>38.36657169990503</v>
      </c>
      <c r="AM22" s="10">
        <v>3.15</v>
      </c>
      <c r="AN22" s="8">
        <f t="shared" si="18"/>
        <v>31.563126252505008</v>
      </c>
      <c r="AO22" s="10">
        <v>3.15</v>
      </c>
      <c r="AP22" s="8">
        <f t="shared" si="1"/>
        <v>29.914529914529915</v>
      </c>
      <c r="AQ22" s="10">
        <v>3.05</v>
      </c>
      <c r="AR22" s="8">
        <f t="shared" si="19"/>
        <v>44.138929088277855</v>
      </c>
      <c r="AS22" s="10">
        <v>2.38</v>
      </c>
      <c r="AT22" s="8">
        <f t="shared" si="2"/>
        <v>31.69107856191744</v>
      </c>
    </row>
    <row r="23" spans="1:46" ht="30" customHeight="1">
      <c r="A23" s="26">
        <v>20</v>
      </c>
      <c r="B23" s="9" t="s">
        <v>57</v>
      </c>
      <c r="C23" s="7">
        <v>2</v>
      </c>
      <c r="D23" s="7">
        <v>2</v>
      </c>
      <c r="E23" s="10">
        <v>122.31</v>
      </c>
      <c r="F23" s="10">
        <v>96.28</v>
      </c>
      <c r="G23" s="10">
        <v>9.3</v>
      </c>
      <c r="H23" s="10">
        <v>9.41</v>
      </c>
      <c r="I23" s="11">
        <f t="shared" si="3"/>
        <v>7.603630120186413</v>
      </c>
      <c r="J23" s="11">
        <f t="shared" si="3"/>
        <v>9.773577066888242</v>
      </c>
      <c r="K23" s="10">
        <v>113.44</v>
      </c>
      <c r="L23" s="10">
        <v>112.98</v>
      </c>
      <c r="M23" s="11">
        <f t="shared" si="4"/>
        <v>92.74793557354263</v>
      </c>
      <c r="N23" s="11">
        <f t="shared" si="5"/>
        <v>117.34524304113003</v>
      </c>
      <c r="O23" s="10">
        <v>101.97</v>
      </c>
      <c r="P23" s="10">
        <v>102.25</v>
      </c>
      <c r="Q23" s="11">
        <f t="shared" si="6"/>
        <v>89.88892806770099</v>
      </c>
      <c r="R23" s="11">
        <f t="shared" si="7"/>
        <v>90.50274384846875</v>
      </c>
      <c r="S23" s="10">
        <v>29.48</v>
      </c>
      <c r="T23" s="8">
        <f t="shared" si="8"/>
        <v>25.987306064880112</v>
      </c>
      <c r="U23" s="10">
        <v>25.7</v>
      </c>
      <c r="V23" s="8">
        <f t="shared" si="9"/>
        <v>22.747388918392634</v>
      </c>
      <c r="W23" s="10">
        <v>60.37</v>
      </c>
      <c r="X23" s="8">
        <f t="shared" si="10"/>
        <v>53.2175599435825</v>
      </c>
      <c r="Y23" s="10">
        <v>53.72</v>
      </c>
      <c r="Z23" s="8">
        <f t="shared" si="11"/>
        <v>47.54823862630554</v>
      </c>
      <c r="AA23" s="23">
        <v>1.15</v>
      </c>
      <c r="AB23" s="8">
        <f t="shared" si="12"/>
        <v>1.0137517630465445</v>
      </c>
      <c r="AC23" s="23">
        <v>1.16</v>
      </c>
      <c r="AD23" s="8">
        <f t="shared" si="13"/>
        <v>1.0267303947601345</v>
      </c>
      <c r="AE23" s="10">
        <v>0</v>
      </c>
      <c r="AF23" s="8">
        <f t="shared" si="14"/>
        <v>0</v>
      </c>
      <c r="AG23" s="10">
        <v>0</v>
      </c>
      <c r="AH23" s="8">
        <f t="shared" si="15"/>
        <v>0</v>
      </c>
      <c r="AI23" s="10">
        <v>30.8</v>
      </c>
      <c r="AJ23" s="8">
        <f t="shared" si="16"/>
        <v>27.150916784203105</v>
      </c>
      <c r="AK23" s="10">
        <v>32.17</v>
      </c>
      <c r="AL23" s="8">
        <f t="shared" si="17"/>
        <v>28.474066206408217</v>
      </c>
      <c r="AM23" s="10">
        <v>3.43</v>
      </c>
      <c r="AN23" s="8">
        <f t="shared" si="18"/>
        <v>3.0236248236953456</v>
      </c>
      <c r="AO23" s="10">
        <v>3.41</v>
      </c>
      <c r="AP23" s="8">
        <f t="shared" si="1"/>
        <v>3.018233315631085</v>
      </c>
      <c r="AQ23" s="10">
        <v>9</v>
      </c>
      <c r="AR23" s="8">
        <f t="shared" si="19"/>
        <v>8.8261253309797</v>
      </c>
      <c r="AS23" s="10">
        <v>9.48</v>
      </c>
      <c r="AT23" s="8">
        <f t="shared" si="2"/>
        <v>9.271393643031784</v>
      </c>
    </row>
    <row r="24" spans="1:46" ht="30" customHeight="1">
      <c r="A24" s="6">
        <v>21</v>
      </c>
      <c r="B24" s="9" t="s">
        <v>58</v>
      </c>
      <c r="C24" s="7">
        <v>1</v>
      </c>
      <c r="D24" s="7">
        <v>1</v>
      </c>
      <c r="E24" s="10">
        <v>10.08</v>
      </c>
      <c r="F24" s="10">
        <v>12.02</v>
      </c>
      <c r="G24" s="10">
        <v>0.02</v>
      </c>
      <c r="H24" s="10">
        <v>0.02</v>
      </c>
      <c r="I24" s="11">
        <f t="shared" si="3"/>
        <v>0.1984126984126984</v>
      </c>
      <c r="J24" s="11">
        <f t="shared" si="3"/>
        <v>0.16638935108153077</v>
      </c>
      <c r="K24" s="10">
        <v>7.85</v>
      </c>
      <c r="L24" s="10">
        <v>8.86</v>
      </c>
      <c r="M24" s="11">
        <f>K24/E24*100</f>
        <v>77.87698412698413</v>
      </c>
      <c r="N24" s="11">
        <f t="shared" si="5"/>
        <v>73.71048252911814</v>
      </c>
      <c r="O24" s="10">
        <v>5.81</v>
      </c>
      <c r="P24" s="10">
        <v>6.97</v>
      </c>
      <c r="Q24" s="11">
        <f t="shared" si="6"/>
        <v>74.01273885350318</v>
      </c>
      <c r="R24" s="11">
        <f t="shared" si="7"/>
        <v>78.66817155756209</v>
      </c>
      <c r="S24" s="10">
        <v>0</v>
      </c>
      <c r="T24" s="8">
        <f>S24/K24*100</f>
        <v>0</v>
      </c>
      <c r="U24" s="10">
        <v>0</v>
      </c>
      <c r="V24" s="8">
        <f>U24/L24*100</f>
        <v>0</v>
      </c>
      <c r="W24" s="10">
        <v>2.82</v>
      </c>
      <c r="X24" s="8">
        <f t="shared" si="10"/>
        <v>35.92356687898089</v>
      </c>
      <c r="Y24" s="10">
        <v>2.43</v>
      </c>
      <c r="Z24" s="8">
        <f t="shared" si="11"/>
        <v>27.42663656884876</v>
      </c>
      <c r="AA24" s="23">
        <v>0.38</v>
      </c>
      <c r="AB24" s="8">
        <f t="shared" si="12"/>
        <v>4.840764331210192</v>
      </c>
      <c r="AC24" s="23">
        <v>0.38</v>
      </c>
      <c r="AD24" s="8">
        <f t="shared" si="13"/>
        <v>4.288939051918736</v>
      </c>
      <c r="AE24" s="10">
        <v>0</v>
      </c>
      <c r="AF24" s="8">
        <f t="shared" si="14"/>
        <v>0</v>
      </c>
      <c r="AG24" s="10">
        <v>0</v>
      </c>
      <c r="AH24" s="8">
        <f t="shared" si="15"/>
        <v>0</v>
      </c>
      <c r="AI24" s="10">
        <v>0.4</v>
      </c>
      <c r="AJ24" s="8">
        <f t="shared" si="16"/>
        <v>5.095541401273886</v>
      </c>
      <c r="AK24" s="10">
        <v>0.27</v>
      </c>
      <c r="AL24" s="8">
        <f t="shared" si="17"/>
        <v>3.047404063205418</v>
      </c>
      <c r="AM24" s="10">
        <v>0.17</v>
      </c>
      <c r="AN24" s="8">
        <f t="shared" si="18"/>
        <v>2.1656050955414017</v>
      </c>
      <c r="AO24" s="10">
        <v>0.11</v>
      </c>
      <c r="AP24" s="8">
        <f t="shared" si="1"/>
        <v>1.2415349887133185</v>
      </c>
      <c r="AQ24" s="10">
        <v>0.77</v>
      </c>
      <c r="AR24" s="8">
        <f t="shared" si="19"/>
        <v>13.253012048192772</v>
      </c>
      <c r="AS24" s="10">
        <v>1.27</v>
      </c>
      <c r="AT24" s="8">
        <f t="shared" si="2"/>
        <v>18.220946915351508</v>
      </c>
    </row>
    <row r="25" spans="1:46" s="19" customFormat="1" ht="30" customHeight="1">
      <c r="A25" s="22"/>
      <c r="B25" s="9" t="s">
        <v>21</v>
      </c>
      <c r="C25" s="18">
        <f aca="true" t="shared" si="20" ref="C25:H25">SUM(C4:C24)</f>
        <v>151</v>
      </c>
      <c r="D25" s="18">
        <f t="shared" si="20"/>
        <v>152</v>
      </c>
      <c r="E25" s="16">
        <f t="shared" si="20"/>
        <v>10814.17</v>
      </c>
      <c r="F25" s="16">
        <f t="shared" si="20"/>
        <v>10810.319999999998</v>
      </c>
      <c r="G25" s="16">
        <f t="shared" si="20"/>
        <v>1210.5900000000001</v>
      </c>
      <c r="H25" s="16">
        <f t="shared" si="20"/>
        <v>1139.1800000000003</v>
      </c>
      <c r="I25" s="18">
        <f t="shared" si="3"/>
        <v>11.194479095483057</v>
      </c>
      <c r="J25" s="18">
        <f t="shared" si="3"/>
        <v>10.53789342036129</v>
      </c>
      <c r="K25" s="16">
        <f>SUM(K4:K24)</f>
        <v>6601.18</v>
      </c>
      <c r="L25" s="16">
        <f>SUM(L4:L24)</f>
        <v>6734.029999999999</v>
      </c>
      <c r="M25" s="18">
        <f>K25/E25*100</f>
        <v>61.04194774078825</v>
      </c>
      <c r="N25" s="18">
        <f t="shared" si="5"/>
        <v>62.292605584293526</v>
      </c>
      <c r="O25" s="16">
        <f>SUM(O4:O24)</f>
        <v>4734.1100000000015</v>
      </c>
      <c r="P25" s="16">
        <f>SUM(P4:P24)</f>
        <v>4835.230000000001</v>
      </c>
      <c r="Q25" s="18">
        <f t="shared" si="6"/>
        <v>71.71611742143074</v>
      </c>
      <c r="R25" s="18">
        <f t="shared" si="7"/>
        <v>71.80291742092034</v>
      </c>
      <c r="S25" s="16">
        <f>SUM(S4:S24)</f>
        <v>1577.2800000000002</v>
      </c>
      <c r="T25" s="28">
        <f t="shared" si="8"/>
        <v>23.893909876719015</v>
      </c>
      <c r="U25" s="16">
        <f>SUM(U4:U24)</f>
        <v>1591.96</v>
      </c>
      <c r="V25" s="28">
        <f t="shared" si="9"/>
        <v>23.640524321988472</v>
      </c>
      <c r="W25" s="16">
        <f>SUM(W4:W24)</f>
        <v>1500.1299999999999</v>
      </c>
      <c r="X25" s="16">
        <f t="shared" si="10"/>
        <v>22.725179437615697</v>
      </c>
      <c r="Y25" s="16">
        <f>SUM(Y4:Y24)</f>
        <v>1534.0099999999998</v>
      </c>
      <c r="Z25" s="16">
        <f t="shared" si="11"/>
        <v>22.77996979520436</v>
      </c>
      <c r="AA25" s="16">
        <f>SUM(AA4:AA24)</f>
        <v>385.9299999999999</v>
      </c>
      <c r="AB25" s="16">
        <f t="shared" si="12"/>
        <v>5.846378980727686</v>
      </c>
      <c r="AC25" s="16">
        <f>SUM(AC4:AC24)</f>
        <v>396.8600000000001</v>
      </c>
      <c r="AD25" s="16">
        <f t="shared" si="13"/>
        <v>5.893350638473547</v>
      </c>
      <c r="AE25" s="16">
        <f>SUM(AE4:AE24)</f>
        <v>5.750000000000001</v>
      </c>
      <c r="AF25" s="16">
        <f t="shared" si="14"/>
        <v>0.0871056386888405</v>
      </c>
      <c r="AG25" s="16">
        <f>SUM(AG4:AG24)</f>
        <v>5.8</v>
      </c>
      <c r="AH25" s="16">
        <f t="shared" si="15"/>
        <v>0.08612970242187815</v>
      </c>
      <c r="AI25" s="16">
        <f>SUM(AI4:AI24)</f>
        <v>1032.0900000000001</v>
      </c>
      <c r="AJ25" s="16">
        <f t="shared" si="16"/>
        <v>15.63493193641137</v>
      </c>
      <c r="AK25" s="16">
        <f>SUM(AK4:AK24)</f>
        <v>1096.54</v>
      </c>
      <c r="AL25" s="16">
        <f t="shared" si="17"/>
        <v>16.283562740290737</v>
      </c>
      <c r="AM25" s="16">
        <f>SUM(AM4:AM24)</f>
        <v>497.29</v>
      </c>
      <c r="AN25" s="16">
        <f t="shared" si="18"/>
        <v>7.53335009801278</v>
      </c>
      <c r="AO25" s="16">
        <f>SUM(AO4:AO24)</f>
        <v>507.67999999999995</v>
      </c>
      <c r="AP25" s="16">
        <f t="shared" si="1"/>
        <v>7.539021952679153</v>
      </c>
      <c r="AQ25" s="16">
        <f>SUM(AQ4:AQ24)</f>
        <v>764.54</v>
      </c>
      <c r="AR25" s="16">
        <f t="shared" si="19"/>
        <v>16.149603621377615</v>
      </c>
      <c r="AS25" s="16">
        <f>SUM(AS4:AS24)</f>
        <v>784.9700000000001</v>
      </c>
      <c r="AT25" s="16">
        <f t="shared" si="2"/>
        <v>16.23438802290687</v>
      </c>
    </row>
    <row r="26" spans="1:46" ht="30" customHeight="1">
      <c r="A26" s="6">
        <v>22</v>
      </c>
      <c r="B26" s="9" t="s">
        <v>22</v>
      </c>
      <c r="C26" s="7">
        <v>5</v>
      </c>
      <c r="D26" s="7">
        <v>5</v>
      </c>
      <c r="E26" s="10">
        <v>504.46</v>
      </c>
      <c r="F26" s="10">
        <v>506.18</v>
      </c>
      <c r="G26" s="10">
        <v>0</v>
      </c>
      <c r="H26" s="10">
        <v>0</v>
      </c>
      <c r="I26" s="11">
        <f t="shared" si="3"/>
        <v>0</v>
      </c>
      <c r="J26" s="11">
        <f t="shared" si="3"/>
        <v>0</v>
      </c>
      <c r="K26" s="10">
        <v>352.18</v>
      </c>
      <c r="L26" s="10">
        <v>341.13</v>
      </c>
      <c r="M26" s="11">
        <f t="shared" si="4"/>
        <v>69.81326567022163</v>
      </c>
      <c r="N26" s="11">
        <f t="shared" si="5"/>
        <v>67.39302224505117</v>
      </c>
      <c r="O26" s="10">
        <v>155.33</v>
      </c>
      <c r="P26" s="10">
        <v>158.04</v>
      </c>
      <c r="Q26" s="11">
        <f t="shared" si="6"/>
        <v>44.105287069112386</v>
      </c>
      <c r="R26" s="11">
        <f t="shared" si="7"/>
        <v>46.32837921027174</v>
      </c>
      <c r="S26" s="10">
        <v>52</v>
      </c>
      <c r="T26" s="8">
        <f t="shared" si="8"/>
        <v>14.765176898177067</v>
      </c>
      <c r="U26" s="10">
        <v>48.36</v>
      </c>
      <c r="V26" s="8">
        <f t="shared" si="9"/>
        <v>14.176413683932813</v>
      </c>
      <c r="W26" s="10">
        <v>42.3</v>
      </c>
      <c r="X26" s="8">
        <f t="shared" si="10"/>
        <v>12.010903515247884</v>
      </c>
      <c r="Y26" s="10">
        <v>52.16</v>
      </c>
      <c r="Z26" s="8">
        <f t="shared" si="11"/>
        <v>15.290358514349368</v>
      </c>
      <c r="AA26" s="23">
        <v>0.48</v>
      </c>
      <c r="AB26" s="8">
        <f t="shared" si="12"/>
        <v>0.13629394059855754</v>
      </c>
      <c r="AC26" s="23">
        <v>0.43</v>
      </c>
      <c r="AD26" s="8">
        <f t="shared" si="13"/>
        <v>0.12605165186292616</v>
      </c>
      <c r="AE26" s="10">
        <v>0</v>
      </c>
      <c r="AF26" s="8">
        <f t="shared" si="14"/>
        <v>0</v>
      </c>
      <c r="AG26" s="10">
        <v>0</v>
      </c>
      <c r="AH26" s="8">
        <f t="shared" si="15"/>
        <v>0</v>
      </c>
      <c r="AI26" s="10">
        <v>26.3</v>
      </c>
      <c r="AJ26" s="8">
        <f t="shared" si="16"/>
        <v>7.467772161962633</v>
      </c>
      <c r="AK26" s="10">
        <v>35.42</v>
      </c>
      <c r="AL26" s="8">
        <f t="shared" si="17"/>
        <v>10.383138392988013</v>
      </c>
      <c r="AM26" s="10">
        <v>18.4</v>
      </c>
      <c r="AN26" s="8">
        <f t="shared" si="18"/>
        <v>5.22460105627804</v>
      </c>
      <c r="AO26" s="10">
        <v>17.11</v>
      </c>
      <c r="AP26" s="8">
        <f t="shared" si="1"/>
        <v>5.015683170638759</v>
      </c>
      <c r="AQ26" s="10">
        <v>23.87</v>
      </c>
      <c r="AR26" s="8">
        <f t="shared" si="19"/>
        <v>15.367282559711581</v>
      </c>
      <c r="AS26" s="10">
        <v>23.94</v>
      </c>
      <c r="AT26" s="8">
        <f t="shared" si="2"/>
        <v>15.148063781321186</v>
      </c>
    </row>
    <row r="27" spans="1:46" ht="30" customHeight="1">
      <c r="A27" s="6">
        <v>23</v>
      </c>
      <c r="B27" s="9" t="s">
        <v>50</v>
      </c>
      <c r="C27" s="7">
        <v>1</v>
      </c>
      <c r="D27" s="7">
        <v>1</v>
      </c>
      <c r="E27" s="10">
        <v>32.2</v>
      </c>
      <c r="F27" s="10">
        <v>35.81</v>
      </c>
      <c r="G27" s="10">
        <v>1.71</v>
      </c>
      <c r="H27" s="10">
        <v>1.62</v>
      </c>
      <c r="I27" s="11">
        <f t="shared" si="3"/>
        <v>5.31055900621118</v>
      </c>
      <c r="J27" s="11">
        <f t="shared" si="3"/>
        <v>4.523876012287071</v>
      </c>
      <c r="K27" s="10">
        <v>76.89</v>
      </c>
      <c r="L27" s="10">
        <v>74.21</v>
      </c>
      <c r="M27" s="11">
        <f t="shared" si="4"/>
        <v>238.78881987577637</v>
      </c>
      <c r="N27" s="11">
        <f t="shared" si="5"/>
        <v>207.23261658754532</v>
      </c>
      <c r="O27" s="10">
        <v>15.68</v>
      </c>
      <c r="P27" s="10">
        <v>13.03</v>
      </c>
      <c r="Q27" s="11">
        <v>34.65</v>
      </c>
      <c r="R27" s="11">
        <f t="shared" si="7"/>
        <v>17.558280555181245</v>
      </c>
      <c r="S27" s="10">
        <v>11.02</v>
      </c>
      <c r="T27" s="8">
        <f t="shared" si="8"/>
        <v>14.332162830016907</v>
      </c>
      <c r="U27" s="10">
        <v>13.03</v>
      </c>
      <c r="V27" s="8">
        <f t="shared" si="9"/>
        <v>17.558280555181245</v>
      </c>
      <c r="W27" s="10">
        <v>8.55</v>
      </c>
      <c r="X27" s="8">
        <f t="shared" si="10"/>
        <v>11.119781506047602</v>
      </c>
      <c r="Y27" s="10">
        <v>7.55</v>
      </c>
      <c r="Z27" s="8">
        <f t="shared" si="11"/>
        <v>10.173831020078158</v>
      </c>
      <c r="AA27" s="23">
        <v>1.15</v>
      </c>
      <c r="AB27" s="8">
        <f t="shared" si="12"/>
        <v>1.495643126544414</v>
      </c>
      <c r="AC27" s="23">
        <v>1.12</v>
      </c>
      <c r="AD27" s="8">
        <f t="shared" si="13"/>
        <v>1.509230561918879</v>
      </c>
      <c r="AE27" s="10">
        <v>0.26</v>
      </c>
      <c r="AF27" s="8">
        <f t="shared" si="14"/>
        <v>0.33814540252308495</v>
      </c>
      <c r="AG27" s="10">
        <v>0.26</v>
      </c>
      <c r="AH27" s="8">
        <f t="shared" si="15"/>
        <v>0.3503570947311684</v>
      </c>
      <c r="AI27" s="10">
        <v>8.2</v>
      </c>
      <c r="AJ27" s="8">
        <f t="shared" si="16"/>
        <v>10.664585771881908</v>
      </c>
      <c r="AK27" s="10">
        <v>8.08</v>
      </c>
      <c r="AL27" s="8">
        <f t="shared" si="17"/>
        <v>10.88802048241477</v>
      </c>
      <c r="AM27" s="10">
        <v>0.5</v>
      </c>
      <c r="AN27" s="8">
        <f t="shared" si="18"/>
        <v>0.6502796202367018</v>
      </c>
      <c r="AO27" s="10">
        <v>0.6</v>
      </c>
      <c r="AP27" s="8">
        <f t="shared" si="1"/>
        <v>0.8085163724565423</v>
      </c>
      <c r="AQ27" s="10">
        <v>6.16</v>
      </c>
      <c r="AR27" s="8">
        <f t="shared" si="19"/>
        <v>39.285714285714285</v>
      </c>
      <c r="AS27" s="10">
        <v>6.2</v>
      </c>
      <c r="AT27" s="8">
        <f t="shared" si="2"/>
        <v>47.58250191864927</v>
      </c>
    </row>
    <row r="28" spans="1:46" ht="30" customHeight="1">
      <c r="A28" s="6">
        <v>24</v>
      </c>
      <c r="B28" s="9" t="s">
        <v>49</v>
      </c>
      <c r="C28" s="7">
        <v>5</v>
      </c>
      <c r="D28" s="7">
        <v>5</v>
      </c>
      <c r="E28" s="10">
        <v>292.66</v>
      </c>
      <c r="F28" s="10">
        <v>307.21</v>
      </c>
      <c r="G28" s="10">
        <v>6.98</v>
      </c>
      <c r="H28" s="10">
        <v>7.55</v>
      </c>
      <c r="I28" s="11">
        <f t="shared" si="3"/>
        <v>2.3850201599125267</v>
      </c>
      <c r="J28" s="11">
        <f t="shared" si="3"/>
        <v>2.4576022915920706</v>
      </c>
      <c r="K28" s="10">
        <v>227.92</v>
      </c>
      <c r="L28" s="10">
        <v>272.93</v>
      </c>
      <c r="M28" s="11">
        <f t="shared" si="4"/>
        <v>77.87876717009497</v>
      </c>
      <c r="N28" s="11">
        <f t="shared" si="5"/>
        <v>88.84150906546012</v>
      </c>
      <c r="O28" s="10">
        <v>65.67</v>
      </c>
      <c r="P28" s="10">
        <v>70.03</v>
      </c>
      <c r="Q28" s="11">
        <f t="shared" si="6"/>
        <v>28.812741312741313</v>
      </c>
      <c r="R28" s="11">
        <f t="shared" si="7"/>
        <v>25.658593778624557</v>
      </c>
      <c r="S28" s="10">
        <v>19.6</v>
      </c>
      <c r="T28" s="8">
        <f t="shared" si="8"/>
        <v>8.599508599508601</v>
      </c>
      <c r="U28" s="10">
        <v>25.7</v>
      </c>
      <c r="V28" s="8">
        <f t="shared" si="9"/>
        <v>9.416333858498515</v>
      </c>
      <c r="W28" s="10">
        <v>36.42</v>
      </c>
      <c r="X28" s="8">
        <f t="shared" si="10"/>
        <v>15.97929097929098</v>
      </c>
      <c r="Y28" s="10">
        <v>47.32</v>
      </c>
      <c r="Z28" s="8">
        <f t="shared" si="11"/>
        <v>17.337778917671198</v>
      </c>
      <c r="AA28" s="23">
        <v>2.6</v>
      </c>
      <c r="AB28" s="8">
        <f t="shared" si="12"/>
        <v>1.1407511407511408</v>
      </c>
      <c r="AC28" s="23">
        <v>2.21</v>
      </c>
      <c r="AD28" s="8">
        <f t="shared" si="13"/>
        <v>0.8097314329681603</v>
      </c>
      <c r="AE28" s="10">
        <v>0.01</v>
      </c>
      <c r="AF28" s="8">
        <f t="shared" si="14"/>
        <v>0.004387504387504388</v>
      </c>
      <c r="AG28" s="10">
        <v>0.01</v>
      </c>
      <c r="AH28" s="8">
        <f t="shared" si="15"/>
        <v>0.0036639431356025355</v>
      </c>
      <c r="AI28" s="10">
        <v>7.2</v>
      </c>
      <c r="AJ28" s="8">
        <f t="shared" si="16"/>
        <v>3.159003159003159</v>
      </c>
      <c r="AK28" s="10">
        <v>7.85</v>
      </c>
      <c r="AL28" s="8">
        <f t="shared" si="17"/>
        <v>2.8761953614479903</v>
      </c>
      <c r="AM28" s="10">
        <v>2.42</v>
      </c>
      <c r="AN28" s="8">
        <f t="shared" si="18"/>
        <v>1.0617760617760617</v>
      </c>
      <c r="AO28" s="10">
        <v>2.4</v>
      </c>
      <c r="AP28" s="8">
        <f t="shared" si="1"/>
        <v>0.8793463525446084</v>
      </c>
      <c r="AQ28" s="10">
        <v>8.96</v>
      </c>
      <c r="AR28" s="8">
        <f t="shared" si="19"/>
        <v>13.643977463072943</v>
      </c>
      <c r="AS28" s="10">
        <v>8.86</v>
      </c>
      <c r="AT28" s="8">
        <f t="shared" si="2"/>
        <v>12.65172069113237</v>
      </c>
    </row>
    <row r="29" spans="1:46" ht="30" customHeight="1">
      <c r="A29" s="6">
        <v>25</v>
      </c>
      <c r="B29" s="9" t="s">
        <v>23</v>
      </c>
      <c r="C29" s="7">
        <v>2</v>
      </c>
      <c r="D29" s="7">
        <v>2</v>
      </c>
      <c r="E29" s="10">
        <v>95.41</v>
      </c>
      <c r="F29" s="10">
        <v>94.96</v>
      </c>
      <c r="G29" s="10">
        <v>28.13</v>
      </c>
      <c r="H29" s="10">
        <v>25</v>
      </c>
      <c r="I29" s="11">
        <f t="shared" si="3"/>
        <v>29.48328267477204</v>
      </c>
      <c r="J29" s="11">
        <f t="shared" si="3"/>
        <v>26.326874473462514</v>
      </c>
      <c r="K29" s="10">
        <v>84.41</v>
      </c>
      <c r="L29" s="10">
        <v>96.14</v>
      </c>
      <c r="M29" s="11">
        <f t="shared" si="4"/>
        <v>88.47081018761136</v>
      </c>
      <c r="N29" s="11">
        <f t="shared" si="5"/>
        <v>101.24262847514744</v>
      </c>
      <c r="O29" s="10">
        <v>43.61</v>
      </c>
      <c r="P29" s="10">
        <v>40.69</v>
      </c>
      <c r="Q29" s="11">
        <f t="shared" si="6"/>
        <v>51.664494728112786</v>
      </c>
      <c r="R29" s="11">
        <f t="shared" si="7"/>
        <v>42.32369461202413</v>
      </c>
      <c r="S29" s="10">
        <v>6.7</v>
      </c>
      <c r="T29" s="8">
        <f t="shared" si="8"/>
        <v>7.937448169648147</v>
      </c>
      <c r="U29" s="10">
        <v>6.61</v>
      </c>
      <c r="V29" s="8">
        <f t="shared" si="9"/>
        <v>6.875390056168089</v>
      </c>
      <c r="W29" s="10">
        <v>34.2</v>
      </c>
      <c r="X29" s="8">
        <f t="shared" si="10"/>
        <v>40.516526477905465</v>
      </c>
      <c r="Y29" s="10">
        <v>30.61</v>
      </c>
      <c r="Z29" s="8">
        <f t="shared" si="11"/>
        <v>31.838984813813187</v>
      </c>
      <c r="AA29" s="23">
        <v>0.6</v>
      </c>
      <c r="AB29" s="8">
        <f t="shared" si="12"/>
        <v>0.7108162539983415</v>
      </c>
      <c r="AC29" s="23">
        <v>0.75</v>
      </c>
      <c r="AD29" s="8">
        <f t="shared" si="13"/>
        <v>0.7801123361764094</v>
      </c>
      <c r="AE29" s="10">
        <v>0</v>
      </c>
      <c r="AF29" s="8">
        <f t="shared" si="14"/>
        <v>0</v>
      </c>
      <c r="AG29" s="10">
        <v>0</v>
      </c>
      <c r="AH29" s="8">
        <f t="shared" si="15"/>
        <v>0</v>
      </c>
      <c r="AI29" s="10">
        <v>5.6</v>
      </c>
      <c r="AJ29" s="8">
        <f t="shared" si="16"/>
        <v>6.634285037317854</v>
      </c>
      <c r="AK29" s="10">
        <v>5.2</v>
      </c>
      <c r="AL29" s="8">
        <f t="shared" si="17"/>
        <v>5.408778864156439</v>
      </c>
      <c r="AM29" s="10">
        <v>2.4</v>
      </c>
      <c r="AN29" s="8">
        <f t="shared" si="18"/>
        <v>2.843265015993366</v>
      </c>
      <c r="AO29" s="10">
        <v>3.74</v>
      </c>
      <c r="AP29" s="8">
        <f t="shared" si="1"/>
        <v>3.8901601830663615</v>
      </c>
      <c r="AQ29" s="10">
        <v>7.9</v>
      </c>
      <c r="AR29" s="8">
        <f t="shared" si="19"/>
        <v>18.115111213024537</v>
      </c>
      <c r="AS29" s="10">
        <v>7.39</v>
      </c>
      <c r="AT29" s="8">
        <f t="shared" si="2"/>
        <v>18.161710493978863</v>
      </c>
    </row>
    <row r="30" spans="1:46" ht="30" customHeight="1">
      <c r="A30" s="6">
        <v>26</v>
      </c>
      <c r="B30" s="9" t="s">
        <v>51</v>
      </c>
      <c r="C30" s="7">
        <v>1</v>
      </c>
      <c r="D30" s="7">
        <v>1</v>
      </c>
      <c r="E30" s="10">
        <v>105.32</v>
      </c>
      <c r="F30" s="10">
        <v>105.38</v>
      </c>
      <c r="G30" s="10">
        <v>4.05</v>
      </c>
      <c r="H30" s="10">
        <v>5.56</v>
      </c>
      <c r="I30" s="11">
        <f t="shared" si="3"/>
        <v>3.8454234713254842</v>
      </c>
      <c r="J30" s="11">
        <f t="shared" si="3"/>
        <v>5.2761434807363825</v>
      </c>
      <c r="K30" s="10">
        <v>31.45</v>
      </c>
      <c r="L30" s="10">
        <v>29.21</v>
      </c>
      <c r="M30" s="11">
        <f t="shared" si="4"/>
        <v>29.861374857576912</v>
      </c>
      <c r="N30" s="11">
        <f t="shared" si="5"/>
        <v>27.718732207249953</v>
      </c>
      <c r="O30" s="10">
        <v>19.22</v>
      </c>
      <c r="P30" s="10">
        <v>19.84</v>
      </c>
      <c r="Q30" s="11">
        <f t="shared" si="6"/>
        <v>61.11287758346582</v>
      </c>
      <c r="R30" s="11">
        <f t="shared" si="7"/>
        <v>67.92194453954124</v>
      </c>
      <c r="S30" s="10">
        <v>8.24</v>
      </c>
      <c r="T30" s="8">
        <f t="shared" si="8"/>
        <v>26.20031796502385</v>
      </c>
      <c r="U30" s="10">
        <v>8.61</v>
      </c>
      <c r="V30" s="8">
        <f t="shared" si="9"/>
        <v>29.47620677850051</v>
      </c>
      <c r="W30" s="10">
        <v>12.05</v>
      </c>
      <c r="X30" s="8">
        <f t="shared" si="10"/>
        <v>38.314785373608906</v>
      </c>
      <c r="Y30" s="10">
        <v>14.86</v>
      </c>
      <c r="Z30" s="8">
        <f t="shared" si="11"/>
        <v>50.87298870249914</v>
      </c>
      <c r="AA30" s="23">
        <v>1.35</v>
      </c>
      <c r="AB30" s="8">
        <f t="shared" si="12"/>
        <v>4.292527821939586</v>
      </c>
      <c r="AC30" s="23">
        <v>1.64</v>
      </c>
      <c r="AD30" s="8">
        <f t="shared" si="13"/>
        <v>5.61451557685724</v>
      </c>
      <c r="AE30" s="10">
        <v>0</v>
      </c>
      <c r="AF30" s="8">
        <f t="shared" si="14"/>
        <v>0</v>
      </c>
      <c r="AG30" s="10">
        <v>0</v>
      </c>
      <c r="AH30" s="8">
        <f t="shared" si="15"/>
        <v>0</v>
      </c>
      <c r="AI30" s="10">
        <v>2.21</v>
      </c>
      <c r="AJ30" s="8">
        <f t="shared" si="16"/>
        <v>7.027027027027027</v>
      </c>
      <c r="AK30" s="10">
        <v>5.79</v>
      </c>
      <c r="AL30" s="8">
        <f t="shared" si="17"/>
        <v>19.82197877439233</v>
      </c>
      <c r="AM30" s="10">
        <v>1.05</v>
      </c>
      <c r="AN30" s="8">
        <f t="shared" si="18"/>
        <v>3.338632750397456</v>
      </c>
      <c r="AO30" s="10">
        <v>1.05</v>
      </c>
      <c r="AP30" s="8">
        <f t="shared" si="1"/>
        <v>3.5946593632317696</v>
      </c>
      <c r="AQ30" s="10">
        <v>2.2</v>
      </c>
      <c r="AR30" s="8">
        <f t="shared" si="19"/>
        <v>11.446409989594173</v>
      </c>
      <c r="AS30" s="10">
        <v>3.05</v>
      </c>
      <c r="AT30" s="8">
        <f t="shared" si="2"/>
        <v>15.37298387096774</v>
      </c>
    </row>
    <row r="31" spans="1:46" ht="30" customHeight="1">
      <c r="A31" s="6">
        <v>27</v>
      </c>
      <c r="B31" s="9" t="s">
        <v>52</v>
      </c>
      <c r="C31" s="7">
        <v>6</v>
      </c>
      <c r="D31" s="7">
        <v>6</v>
      </c>
      <c r="E31" s="10">
        <v>202.39</v>
      </c>
      <c r="F31" s="10">
        <v>226.33</v>
      </c>
      <c r="G31" s="10">
        <v>19.99</v>
      </c>
      <c r="H31" s="10">
        <v>27.36</v>
      </c>
      <c r="I31" s="11">
        <f t="shared" si="3"/>
        <v>9.876970206037848</v>
      </c>
      <c r="J31" s="11">
        <f t="shared" si="3"/>
        <v>12.088543277515132</v>
      </c>
      <c r="K31" s="10">
        <v>163.04</v>
      </c>
      <c r="L31" s="10">
        <v>196.89</v>
      </c>
      <c r="M31" s="11">
        <f t="shared" si="4"/>
        <v>80.5573397895153</v>
      </c>
      <c r="N31" s="11">
        <f t="shared" si="5"/>
        <v>86.99244466045154</v>
      </c>
      <c r="O31" s="10">
        <v>92.78</v>
      </c>
      <c r="P31" s="10">
        <v>90.4</v>
      </c>
      <c r="Q31" s="11">
        <f t="shared" si="6"/>
        <v>56.90628066732091</v>
      </c>
      <c r="R31" s="11">
        <f t="shared" si="7"/>
        <v>45.913962110823306</v>
      </c>
      <c r="S31" s="10">
        <v>62.5</v>
      </c>
      <c r="T31" s="8">
        <f t="shared" si="8"/>
        <v>38.33415112855741</v>
      </c>
      <c r="U31" s="10">
        <v>75.13</v>
      </c>
      <c r="V31" s="8">
        <f t="shared" si="9"/>
        <v>38.158362537457464</v>
      </c>
      <c r="W31" s="10">
        <v>10.18</v>
      </c>
      <c r="X31" s="8">
        <f t="shared" si="10"/>
        <v>6.243866535819431</v>
      </c>
      <c r="Y31" s="10">
        <v>10.18</v>
      </c>
      <c r="Z31" s="8">
        <f t="shared" si="11"/>
        <v>5.170399715577226</v>
      </c>
      <c r="AA31" s="23">
        <v>5.65</v>
      </c>
      <c r="AB31" s="8">
        <f t="shared" si="12"/>
        <v>3.46540726202159</v>
      </c>
      <c r="AC31" s="23">
        <v>7.66</v>
      </c>
      <c r="AD31" s="8">
        <f t="shared" si="13"/>
        <v>3.8904972319569304</v>
      </c>
      <c r="AE31" s="10">
        <v>0</v>
      </c>
      <c r="AF31" s="8">
        <f t="shared" si="14"/>
        <v>0</v>
      </c>
      <c r="AG31" s="10">
        <v>0</v>
      </c>
      <c r="AH31" s="8">
        <f t="shared" si="15"/>
        <v>0</v>
      </c>
      <c r="AI31" s="10">
        <v>5.65</v>
      </c>
      <c r="AJ31" s="8">
        <f t="shared" si="16"/>
        <v>3.46540726202159</v>
      </c>
      <c r="AK31" s="10">
        <v>5.25</v>
      </c>
      <c r="AL31" s="8">
        <f t="shared" si="17"/>
        <v>2.6664635075422827</v>
      </c>
      <c r="AM31" s="10">
        <v>5.9</v>
      </c>
      <c r="AN31" s="8">
        <f t="shared" si="18"/>
        <v>3.6187438665358203</v>
      </c>
      <c r="AO31" s="10">
        <v>5.72</v>
      </c>
      <c r="AP31" s="8">
        <f t="shared" si="1"/>
        <v>2.9051754786936868</v>
      </c>
      <c r="AQ31" s="10">
        <v>11.15</v>
      </c>
      <c r="AR31" s="8">
        <f t="shared" si="19"/>
        <v>12.017676223323992</v>
      </c>
      <c r="AS31" s="10">
        <v>12.02</v>
      </c>
      <c r="AT31" s="8">
        <f t="shared" si="2"/>
        <v>13.296460176991149</v>
      </c>
    </row>
    <row r="32" spans="1:46" ht="30" customHeight="1">
      <c r="A32" s="6">
        <v>28</v>
      </c>
      <c r="B32" s="9" t="s">
        <v>53</v>
      </c>
      <c r="C32" s="7">
        <v>5</v>
      </c>
      <c r="D32" s="7">
        <v>5</v>
      </c>
      <c r="E32" s="10">
        <v>137.92</v>
      </c>
      <c r="F32" s="10">
        <v>137</v>
      </c>
      <c r="G32" s="10">
        <v>3.28</v>
      </c>
      <c r="H32" s="10">
        <v>3.28</v>
      </c>
      <c r="I32" s="11">
        <f t="shared" si="3"/>
        <v>2.3781902552204177</v>
      </c>
      <c r="J32" s="11">
        <f t="shared" si="3"/>
        <v>2.3941605839416056</v>
      </c>
      <c r="K32" s="10">
        <v>93.7</v>
      </c>
      <c r="L32" s="10">
        <v>93.7</v>
      </c>
      <c r="M32" s="11">
        <f t="shared" si="4"/>
        <v>67.93793503480279</v>
      </c>
      <c r="N32" s="11">
        <f t="shared" si="5"/>
        <v>68.39416058394161</v>
      </c>
      <c r="O32" s="10">
        <v>81.67</v>
      </c>
      <c r="P32" s="10">
        <v>79.67</v>
      </c>
      <c r="Q32" s="11">
        <f t="shared" si="6"/>
        <v>87.16115261472785</v>
      </c>
      <c r="R32" s="11">
        <f t="shared" si="7"/>
        <v>85.02668089647813</v>
      </c>
      <c r="S32" s="10">
        <v>40.05</v>
      </c>
      <c r="T32" s="8">
        <f t="shared" si="8"/>
        <v>42.7427961579509</v>
      </c>
      <c r="U32" s="10">
        <v>39.98</v>
      </c>
      <c r="V32" s="8">
        <f t="shared" si="9"/>
        <v>42.66808964781216</v>
      </c>
      <c r="W32" s="10">
        <v>25.45</v>
      </c>
      <c r="X32" s="8">
        <f t="shared" si="10"/>
        <v>27.16115261472785</v>
      </c>
      <c r="Y32" s="10">
        <v>25.09</v>
      </c>
      <c r="Z32" s="8">
        <f t="shared" si="11"/>
        <v>26.7769477054429</v>
      </c>
      <c r="AA32" s="23">
        <v>1.03</v>
      </c>
      <c r="AB32" s="8">
        <f t="shared" si="12"/>
        <v>1.0992529348986126</v>
      </c>
      <c r="AC32" s="23">
        <v>0.28</v>
      </c>
      <c r="AD32" s="8">
        <f t="shared" si="13"/>
        <v>0.2988260405549627</v>
      </c>
      <c r="AE32" s="10">
        <v>0</v>
      </c>
      <c r="AF32" s="8">
        <f t="shared" si="14"/>
        <v>0</v>
      </c>
      <c r="AG32" s="10">
        <v>0</v>
      </c>
      <c r="AH32" s="8">
        <f t="shared" si="15"/>
        <v>0</v>
      </c>
      <c r="AI32" s="10">
        <v>1.65</v>
      </c>
      <c r="AJ32" s="8">
        <f t="shared" si="16"/>
        <v>1.7609391675560297</v>
      </c>
      <c r="AK32" s="10">
        <v>1.52</v>
      </c>
      <c r="AL32" s="8">
        <f t="shared" si="17"/>
        <v>1.6221985058697972</v>
      </c>
      <c r="AM32" s="10">
        <v>1.5</v>
      </c>
      <c r="AN32" s="8">
        <f t="shared" si="18"/>
        <v>1.6008537886872998</v>
      </c>
      <c r="AO32" s="10">
        <v>1.56</v>
      </c>
      <c r="AP32" s="8">
        <f t="shared" si="1"/>
        <v>1.6648879402347918</v>
      </c>
      <c r="AQ32" s="10">
        <v>10.9</v>
      </c>
      <c r="AR32" s="8">
        <f t="shared" si="19"/>
        <v>13.346394024733685</v>
      </c>
      <c r="AS32" s="10">
        <v>11.37</v>
      </c>
      <c r="AT32" s="8">
        <f t="shared" si="2"/>
        <v>14.271369398769925</v>
      </c>
    </row>
    <row r="33" spans="1:46" ht="30" customHeight="1">
      <c r="A33" s="6">
        <v>29</v>
      </c>
      <c r="B33" s="9" t="s">
        <v>54</v>
      </c>
      <c r="C33" s="7">
        <v>3</v>
      </c>
      <c r="D33" s="7">
        <v>3</v>
      </c>
      <c r="E33" s="10">
        <v>220.78</v>
      </c>
      <c r="F33" s="10">
        <v>249.84</v>
      </c>
      <c r="G33" s="10">
        <v>52.49</v>
      </c>
      <c r="H33" s="10">
        <v>67.54</v>
      </c>
      <c r="I33" s="11">
        <f t="shared" si="3"/>
        <v>23.774798441887853</v>
      </c>
      <c r="J33" s="11">
        <f t="shared" si="3"/>
        <v>27.03330131284022</v>
      </c>
      <c r="K33" s="10">
        <v>159.05</v>
      </c>
      <c r="L33" s="10">
        <v>127.27</v>
      </c>
      <c r="M33" s="11">
        <f t="shared" si="4"/>
        <v>72.04003985868286</v>
      </c>
      <c r="N33" s="11">
        <f t="shared" si="5"/>
        <v>50.940601985270575</v>
      </c>
      <c r="O33" s="10">
        <v>80.11</v>
      </c>
      <c r="P33" s="10">
        <v>81.3</v>
      </c>
      <c r="Q33" s="11">
        <f t="shared" si="6"/>
        <v>50.367808865136745</v>
      </c>
      <c r="R33" s="11">
        <f t="shared" si="7"/>
        <v>63.87994028443467</v>
      </c>
      <c r="S33" s="10">
        <v>12.26</v>
      </c>
      <c r="T33" s="8">
        <f t="shared" si="8"/>
        <v>7.708267840301791</v>
      </c>
      <c r="U33" s="10">
        <v>29.61</v>
      </c>
      <c r="V33" s="8">
        <f t="shared" si="9"/>
        <v>23.265498546397424</v>
      </c>
      <c r="W33" s="10">
        <v>30.81</v>
      </c>
      <c r="X33" s="8">
        <f t="shared" si="10"/>
        <v>19.371266897202137</v>
      </c>
      <c r="Y33" s="10">
        <v>36.06</v>
      </c>
      <c r="Z33" s="8">
        <f t="shared" si="11"/>
        <v>28.33346428852047</v>
      </c>
      <c r="AA33" s="23">
        <v>0.75</v>
      </c>
      <c r="AB33" s="8">
        <f t="shared" si="12"/>
        <v>0.4715498270983967</v>
      </c>
      <c r="AC33" s="23">
        <v>0.73</v>
      </c>
      <c r="AD33" s="8">
        <f t="shared" si="13"/>
        <v>0.5735837196511354</v>
      </c>
      <c r="AE33" s="10">
        <v>0</v>
      </c>
      <c r="AF33" s="8">
        <f t="shared" si="14"/>
        <v>0</v>
      </c>
      <c r="AG33" s="10">
        <v>0</v>
      </c>
      <c r="AH33" s="8">
        <f t="shared" si="15"/>
        <v>0</v>
      </c>
      <c r="AI33" s="10">
        <v>1.8</v>
      </c>
      <c r="AJ33" s="8">
        <f t="shared" si="16"/>
        <v>1.131719585036152</v>
      </c>
      <c r="AK33" s="10">
        <v>1.8</v>
      </c>
      <c r="AL33" s="8">
        <f t="shared" si="17"/>
        <v>1.4143160210575942</v>
      </c>
      <c r="AM33" s="10">
        <v>1.6</v>
      </c>
      <c r="AN33" s="8">
        <f t="shared" si="18"/>
        <v>1.0059729644765796</v>
      </c>
      <c r="AO33" s="10">
        <v>1.61</v>
      </c>
      <c r="AP33" s="8">
        <f t="shared" si="1"/>
        <v>1.265027107723737</v>
      </c>
      <c r="AQ33" s="10">
        <v>8.9</v>
      </c>
      <c r="AR33" s="8">
        <f t="shared" si="19"/>
        <v>11.109724129322181</v>
      </c>
      <c r="AS33" s="10">
        <v>9.46</v>
      </c>
      <c r="AT33" s="8">
        <f t="shared" si="2"/>
        <v>11.635916359163593</v>
      </c>
    </row>
    <row r="34" spans="1:46" ht="30" customHeight="1">
      <c r="A34" s="6">
        <v>30</v>
      </c>
      <c r="B34" s="9" t="s">
        <v>55</v>
      </c>
      <c r="C34" s="7">
        <v>2</v>
      </c>
      <c r="D34" s="7">
        <v>2</v>
      </c>
      <c r="E34" s="10">
        <v>273.27</v>
      </c>
      <c r="F34" s="10">
        <v>236.53</v>
      </c>
      <c r="G34" s="10">
        <v>19.9</v>
      </c>
      <c r="H34" s="10">
        <v>14.19</v>
      </c>
      <c r="I34" s="11">
        <f t="shared" si="3"/>
        <v>7.282175138141765</v>
      </c>
      <c r="J34" s="11">
        <f t="shared" si="3"/>
        <v>5.999238997167378</v>
      </c>
      <c r="K34" s="10">
        <v>122.63</v>
      </c>
      <c r="L34" s="10">
        <v>113.67</v>
      </c>
      <c r="M34" s="11">
        <f t="shared" si="4"/>
        <v>44.8750320196143</v>
      </c>
      <c r="N34" s="11">
        <f t="shared" si="5"/>
        <v>48.0573288800575</v>
      </c>
      <c r="O34" s="10">
        <v>97.93</v>
      </c>
      <c r="P34" s="10">
        <v>89.4</v>
      </c>
      <c r="Q34" s="11">
        <f t="shared" si="6"/>
        <v>79.8581097610699</v>
      </c>
      <c r="R34" s="11">
        <f t="shared" si="7"/>
        <v>78.64871997888625</v>
      </c>
      <c r="S34" s="10">
        <v>11.05</v>
      </c>
      <c r="T34" s="8">
        <f t="shared" si="8"/>
        <v>9.010845633205578</v>
      </c>
      <c r="U34" s="10">
        <v>6.98</v>
      </c>
      <c r="V34" s="8">
        <f t="shared" si="9"/>
        <v>6.140582387613266</v>
      </c>
      <c r="W34" s="10">
        <v>27.29</v>
      </c>
      <c r="X34" s="8">
        <f t="shared" si="10"/>
        <v>22.253934600016308</v>
      </c>
      <c r="Y34" s="10">
        <v>31.71</v>
      </c>
      <c r="Z34" s="8">
        <f t="shared" si="11"/>
        <v>27.896542623383482</v>
      </c>
      <c r="AA34" s="23">
        <v>1.55</v>
      </c>
      <c r="AB34" s="8">
        <f t="shared" si="12"/>
        <v>1.2639647720786105</v>
      </c>
      <c r="AC34" s="23">
        <v>1.46</v>
      </c>
      <c r="AD34" s="8">
        <f t="shared" si="13"/>
        <v>1.2844198117357262</v>
      </c>
      <c r="AE34" s="10">
        <v>0.1</v>
      </c>
      <c r="AF34" s="8">
        <f t="shared" si="14"/>
        <v>0.0815461143276523</v>
      </c>
      <c r="AG34" s="10">
        <v>0.1</v>
      </c>
      <c r="AH34" s="8">
        <f t="shared" si="15"/>
        <v>0.08797395970792646</v>
      </c>
      <c r="AI34" s="10">
        <v>3.09</v>
      </c>
      <c r="AJ34" s="8">
        <f t="shared" si="16"/>
        <v>2.519774932724456</v>
      </c>
      <c r="AK34" s="10">
        <v>3.34</v>
      </c>
      <c r="AL34" s="8">
        <f t="shared" si="17"/>
        <v>2.9383302542447436</v>
      </c>
      <c r="AM34" s="10">
        <v>1.35</v>
      </c>
      <c r="AN34" s="8">
        <f t="shared" si="18"/>
        <v>1.100872543423306</v>
      </c>
      <c r="AO34" s="10">
        <v>1.43</v>
      </c>
      <c r="AP34" s="8">
        <f t="shared" si="1"/>
        <v>1.2580276238233483</v>
      </c>
      <c r="AQ34" s="10">
        <v>9.18</v>
      </c>
      <c r="AR34" s="8">
        <f t="shared" si="19"/>
        <v>9.374042683549472</v>
      </c>
      <c r="AS34" s="10">
        <v>9.91</v>
      </c>
      <c r="AT34" s="8">
        <f t="shared" si="2"/>
        <v>11.085011185682326</v>
      </c>
    </row>
    <row r="35" spans="1:46" ht="30" customHeight="1">
      <c r="A35" s="6">
        <v>31</v>
      </c>
      <c r="B35" s="9" t="s">
        <v>59</v>
      </c>
      <c r="C35" s="7">
        <v>2</v>
      </c>
      <c r="D35" s="7">
        <v>2</v>
      </c>
      <c r="E35" s="10">
        <v>97.02</v>
      </c>
      <c r="F35" s="10">
        <v>102.59</v>
      </c>
      <c r="G35" s="10">
        <v>10.11</v>
      </c>
      <c r="H35" s="10">
        <v>12.16</v>
      </c>
      <c r="I35" s="11">
        <f t="shared" si="3"/>
        <v>10.420531849103277</v>
      </c>
      <c r="J35" s="11">
        <f t="shared" si="3"/>
        <v>11.853007115703285</v>
      </c>
      <c r="K35" s="10">
        <v>80.01</v>
      </c>
      <c r="L35" s="10">
        <v>99.58</v>
      </c>
      <c r="M35" s="11">
        <f t="shared" si="4"/>
        <v>82.46753246753248</v>
      </c>
      <c r="N35" s="11">
        <f t="shared" si="5"/>
        <v>97.06599083731358</v>
      </c>
      <c r="O35" s="10">
        <v>41.56</v>
      </c>
      <c r="P35" s="10">
        <v>54.75</v>
      </c>
      <c r="Q35" s="11">
        <f t="shared" si="6"/>
        <v>51.9435070616173</v>
      </c>
      <c r="R35" s="11">
        <f t="shared" si="7"/>
        <v>54.980919863426394</v>
      </c>
      <c r="S35" s="10">
        <v>22.5</v>
      </c>
      <c r="T35" s="8">
        <f t="shared" si="8"/>
        <v>28.1214848143982</v>
      </c>
      <c r="U35" s="10">
        <v>35.41</v>
      </c>
      <c r="V35" s="8">
        <f t="shared" si="9"/>
        <v>35.55934926692107</v>
      </c>
      <c r="W35" s="10">
        <v>18.97</v>
      </c>
      <c r="X35" s="8">
        <f t="shared" si="10"/>
        <v>23.7095363079615</v>
      </c>
      <c r="Y35" s="10">
        <v>19.19</v>
      </c>
      <c r="Z35" s="8">
        <f t="shared" si="11"/>
        <v>19.270937939345252</v>
      </c>
      <c r="AA35" s="23">
        <v>0.82</v>
      </c>
      <c r="AB35" s="8">
        <f t="shared" si="12"/>
        <v>1.0248718910136232</v>
      </c>
      <c r="AC35" s="23">
        <v>0.82</v>
      </c>
      <c r="AD35" s="8">
        <f t="shared" si="13"/>
        <v>0.8234585258083953</v>
      </c>
      <c r="AE35" s="10">
        <v>0</v>
      </c>
      <c r="AF35" s="8">
        <f t="shared" si="14"/>
        <v>0</v>
      </c>
      <c r="AG35" s="10">
        <v>0</v>
      </c>
      <c r="AH35" s="8">
        <f t="shared" si="15"/>
        <v>0</v>
      </c>
      <c r="AI35" s="10">
        <v>1.9</v>
      </c>
      <c r="AJ35" s="8">
        <f t="shared" si="16"/>
        <v>2.374703162104737</v>
      </c>
      <c r="AK35" s="10">
        <v>1.91</v>
      </c>
      <c r="AL35" s="8">
        <f t="shared" si="17"/>
        <v>1.9180558345049206</v>
      </c>
      <c r="AM35" s="10">
        <v>0.2</v>
      </c>
      <c r="AN35" s="8">
        <f t="shared" si="18"/>
        <v>0.2499687539057618</v>
      </c>
      <c r="AO35" s="10">
        <v>0.2</v>
      </c>
      <c r="AP35" s="8">
        <f t="shared" si="1"/>
        <v>0.20084354288009643</v>
      </c>
      <c r="AQ35" s="10">
        <v>6.5</v>
      </c>
      <c r="AR35" s="8">
        <f t="shared" si="19"/>
        <v>15.640038498556303</v>
      </c>
      <c r="AS35" s="10">
        <v>7.24</v>
      </c>
      <c r="AT35" s="8">
        <f t="shared" si="2"/>
        <v>13.223744292237443</v>
      </c>
    </row>
    <row r="36" spans="1:46" ht="30" customHeight="1">
      <c r="A36" s="6">
        <v>32</v>
      </c>
      <c r="B36" s="9" t="s">
        <v>45</v>
      </c>
      <c r="C36" s="7">
        <v>3</v>
      </c>
      <c r="D36" s="7">
        <v>4</v>
      </c>
      <c r="E36" s="10">
        <v>253.4</v>
      </c>
      <c r="F36" s="10">
        <v>270.18</v>
      </c>
      <c r="G36" s="10">
        <v>22.43</v>
      </c>
      <c r="H36" s="10">
        <v>22.34</v>
      </c>
      <c r="I36" s="11">
        <f t="shared" si="3"/>
        <v>8.851617995264403</v>
      </c>
      <c r="J36" s="11">
        <f t="shared" si="3"/>
        <v>8.268561699607668</v>
      </c>
      <c r="K36" s="10">
        <v>405.36</v>
      </c>
      <c r="L36" s="10">
        <v>418.6</v>
      </c>
      <c r="M36" s="11">
        <f t="shared" si="4"/>
        <v>159.96842936069456</v>
      </c>
      <c r="N36" s="11">
        <f t="shared" si="5"/>
        <v>154.93374787178917</v>
      </c>
      <c r="O36" s="10">
        <v>176</v>
      </c>
      <c r="P36" s="10">
        <v>182.01</v>
      </c>
      <c r="Q36" s="11">
        <f t="shared" si="6"/>
        <v>43.418196171304515</v>
      </c>
      <c r="R36" s="11">
        <f t="shared" si="7"/>
        <v>43.4806497849976</v>
      </c>
      <c r="S36" s="10">
        <v>64.2</v>
      </c>
      <c r="T36" s="8">
        <f t="shared" si="8"/>
        <v>15.837773830669036</v>
      </c>
      <c r="U36" s="10">
        <v>68.51</v>
      </c>
      <c r="V36" s="8">
        <f t="shared" si="9"/>
        <v>16.366459627329196</v>
      </c>
      <c r="W36" s="10">
        <v>85.66</v>
      </c>
      <c r="X36" s="8">
        <f t="shared" si="10"/>
        <v>21.13183343201105</v>
      </c>
      <c r="Y36" s="10">
        <v>91.48</v>
      </c>
      <c r="Z36" s="8">
        <f t="shared" si="11"/>
        <v>21.853798375537504</v>
      </c>
      <c r="AA36" s="23">
        <v>1.45</v>
      </c>
      <c r="AB36" s="8">
        <f t="shared" si="12"/>
        <v>0.3577067298204065</v>
      </c>
      <c r="AC36" s="23">
        <v>1.59</v>
      </c>
      <c r="AD36" s="8">
        <f t="shared" si="13"/>
        <v>0.3798375537505972</v>
      </c>
      <c r="AE36" s="10">
        <v>0</v>
      </c>
      <c r="AF36" s="8">
        <f t="shared" si="14"/>
        <v>0</v>
      </c>
      <c r="AG36" s="10">
        <v>0</v>
      </c>
      <c r="AH36" s="8">
        <f t="shared" si="15"/>
        <v>0</v>
      </c>
      <c r="AI36" s="10">
        <v>41.08</v>
      </c>
      <c r="AJ36" s="8">
        <f t="shared" si="16"/>
        <v>10.134201697256758</v>
      </c>
      <c r="AK36" s="10">
        <v>44.44</v>
      </c>
      <c r="AL36" s="8">
        <f t="shared" si="17"/>
        <v>10.616340181557572</v>
      </c>
      <c r="AM36" s="10">
        <v>12.5</v>
      </c>
      <c r="AN36" s="8">
        <f t="shared" si="18"/>
        <v>3.083678705348332</v>
      </c>
      <c r="AO36" s="10">
        <v>10.96</v>
      </c>
      <c r="AP36" s="8">
        <f t="shared" si="1"/>
        <v>2.618251313903488</v>
      </c>
      <c r="AQ36" s="10">
        <v>20.4</v>
      </c>
      <c r="AR36" s="8">
        <f t="shared" si="19"/>
        <v>11.59090909090909</v>
      </c>
      <c r="AS36" s="10">
        <v>20.82</v>
      </c>
      <c r="AT36" s="8">
        <f t="shared" si="2"/>
        <v>11.438931926817208</v>
      </c>
    </row>
    <row r="37" spans="1:46" ht="30" customHeight="1">
      <c r="A37" s="6">
        <v>33</v>
      </c>
      <c r="B37" s="9" t="s">
        <v>41</v>
      </c>
      <c r="C37" s="7">
        <v>5</v>
      </c>
      <c r="D37" s="7">
        <v>5</v>
      </c>
      <c r="E37" s="10">
        <v>332.61</v>
      </c>
      <c r="F37" s="10">
        <v>344.01</v>
      </c>
      <c r="G37" s="10">
        <v>69.38</v>
      </c>
      <c r="H37" s="10">
        <v>72.96</v>
      </c>
      <c r="I37" s="11">
        <f t="shared" si="3"/>
        <v>20.85926460419109</v>
      </c>
      <c r="J37" s="11">
        <f t="shared" si="3"/>
        <v>21.208685794017615</v>
      </c>
      <c r="K37" s="10">
        <v>717</v>
      </c>
      <c r="L37" s="10">
        <v>671.4</v>
      </c>
      <c r="M37" s="11">
        <f t="shared" si="4"/>
        <v>215.56778208712907</v>
      </c>
      <c r="N37" s="11">
        <f t="shared" si="5"/>
        <v>195.16874509461934</v>
      </c>
      <c r="O37" s="10">
        <v>205.05</v>
      </c>
      <c r="P37" s="10">
        <v>212.01</v>
      </c>
      <c r="Q37" s="11">
        <f t="shared" si="6"/>
        <v>28.598326359832637</v>
      </c>
      <c r="R37" s="11">
        <f t="shared" si="7"/>
        <v>31.577301161751564</v>
      </c>
      <c r="S37" s="10">
        <v>66.54</v>
      </c>
      <c r="T37" s="8">
        <f t="shared" si="8"/>
        <v>9.280334728033473</v>
      </c>
      <c r="U37" s="10">
        <v>67.08</v>
      </c>
      <c r="V37" s="8">
        <f t="shared" si="9"/>
        <v>9.99106344950849</v>
      </c>
      <c r="W37" s="10">
        <v>68.79</v>
      </c>
      <c r="X37" s="8">
        <f t="shared" si="10"/>
        <v>9.594142259414227</v>
      </c>
      <c r="Y37" s="10">
        <v>67.83</v>
      </c>
      <c r="Z37" s="8">
        <f t="shared" si="11"/>
        <v>10.102770330652367</v>
      </c>
      <c r="AA37" s="23">
        <v>0.45</v>
      </c>
      <c r="AB37" s="8">
        <f t="shared" si="12"/>
        <v>0.06276150627615062</v>
      </c>
      <c r="AC37" s="23">
        <v>0.5</v>
      </c>
      <c r="AD37" s="8">
        <f t="shared" si="13"/>
        <v>0.07447125409591898</v>
      </c>
      <c r="AE37" s="10">
        <v>0</v>
      </c>
      <c r="AF37" s="8">
        <f t="shared" si="14"/>
        <v>0</v>
      </c>
      <c r="AG37" s="10">
        <v>0</v>
      </c>
      <c r="AH37" s="8">
        <f t="shared" si="15"/>
        <v>0</v>
      </c>
      <c r="AI37" s="10">
        <v>50.02</v>
      </c>
      <c r="AJ37" s="8">
        <f t="shared" si="16"/>
        <v>6.97629009762901</v>
      </c>
      <c r="AK37" s="10">
        <v>54.98</v>
      </c>
      <c r="AL37" s="8">
        <f t="shared" si="17"/>
        <v>8.188859100387251</v>
      </c>
      <c r="AM37" s="10">
        <v>8.8</v>
      </c>
      <c r="AN37" s="8">
        <f t="shared" si="18"/>
        <v>1.2273361227336124</v>
      </c>
      <c r="AO37" s="10">
        <v>8.4</v>
      </c>
      <c r="AP37" s="8">
        <f t="shared" si="1"/>
        <v>1.2511170688114388</v>
      </c>
      <c r="AQ37" s="10">
        <v>10.5</v>
      </c>
      <c r="AR37" s="8">
        <f t="shared" si="19"/>
        <v>5.120702267739576</v>
      </c>
      <c r="AS37" s="10">
        <v>11.71</v>
      </c>
      <c r="AT37" s="8">
        <f t="shared" si="2"/>
        <v>5.523324371491912</v>
      </c>
    </row>
    <row r="38" spans="1:46" ht="30" customHeight="1">
      <c r="A38" s="6">
        <v>34</v>
      </c>
      <c r="B38" s="29" t="s">
        <v>42</v>
      </c>
      <c r="C38" s="7">
        <v>1</v>
      </c>
      <c r="D38" s="7">
        <v>1</v>
      </c>
      <c r="E38" s="10">
        <v>58.11</v>
      </c>
      <c r="F38" s="10">
        <v>49.72</v>
      </c>
      <c r="G38" s="10">
        <v>2.97</v>
      </c>
      <c r="H38" s="10">
        <v>0.35</v>
      </c>
      <c r="I38" s="11">
        <f t="shared" si="3"/>
        <v>5.110996386164172</v>
      </c>
      <c r="J38" s="11">
        <f t="shared" si="3"/>
        <v>0.7039420756234915</v>
      </c>
      <c r="K38" s="10">
        <v>39.2</v>
      </c>
      <c r="L38" s="10">
        <v>34.51</v>
      </c>
      <c r="M38" s="11">
        <f t="shared" si="4"/>
        <v>67.45826880055068</v>
      </c>
      <c r="N38" s="11">
        <f t="shared" si="5"/>
        <v>69.40868865647627</v>
      </c>
      <c r="O38" s="10">
        <v>21.02</v>
      </c>
      <c r="P38" s="10">
        <v>23.45</v>
      </c>
      <c r="Q38" s="11">
        <f t="shared" si="6"/>
        <v>53.62244897959183</v>
      </c>
      <c r="R38" s="11">
        <f t="shared" si="7"/>
        <v>67.95131845841786</v>
      </c>
      <c r="S38" s="10">
        <v>20.7</v>
      </c>
      <c r="T38" s="8">
        <f t="shared" si="8"/>
        <v>52.806122448979586</v>
      </c>
      <c r="U38" s="10">
        <v>24.11</v>
      </c>
      <c r="V38" s="8">
        <f t="shared" si="9"/>
        <v>69.86380759200233</v>
      </c>
      <c r="W38" s="10">
        <v>15.02</v>
      </c>
      <c r="X38" s="8">
        <f t="shared" si="10"/>
        <v>38.316326530612244</v>
      </c>
      <c r="Y38" s="10">
        <v>15.03</v>
      </c>
      <c r="Z38" s="8">
        <f t="shared" si="11"/>
        <v>43.55259345117357</v>
      </c>
      <c r="AA38" s="23">
        <v>0.5</v>
      </c>
      <c r="AB38" s="8">
        <f t="shared" si="12"/>
        <v>1.2755102040816324</v>
      </c>
      <c r="AC38" s="23">
        <v>0.5</v>
      </c>
      <c r="AD38" s="8">
        <f t="shared" si="13"/>
        <v>1.4488554042306578</v>
      </c>
      <c r="AE38" s="10">
        <v>0</v>
      </c>
      <c r="AF38" s="8">
        <f t="shared" si="14"/>
        <v>0</v>
      </c>
      <c r="AG38" s="10">
        <v>0</v>
      </c>
      <c r="AH38" s="8">
        <f t="shared" si="15"/>
        <v>0</v>
      </c>
      <c r="AI38" s="10">
        <v>6.64</v>
      </c>
      <c r="AJ38" s="8">
        <f t="shared" si="16"/>
        <v>16.938775510204078</v>
      </c>
      <c r="AK38" s="10">
        <v>8.16</v>
      </c>
      <c r="AL38" s="8">
        <f t="shared" si="17"/>
        <v>23.645320197044338</v>
      </c>
      <c r="AM38" s="10">
        <v>6.12</v>
      </c>
      <c r="AN38" s="8">
        <f t="shared" si="18"/>
        <v>15.612244897959183</v>
      </c>
      <c r="AO38" s="10">
        <v>6.46</v>
      </c>
      <c r="AP38" s="8">
        <f t="shared" si="1"/>
        <v>18.7192118226601</v>
      </c>
      <c r="AQ38" s="10">
        <v>4.04</v>
      </c>
      <c r="AR38" s="8">
        <f t="shared" si="19"/>
        <v>19.2197906755471</v>
      </c>
      <c r="AS38" s="10">
        <v>6.58</v>
      </c>
      <c r="AT38" s="8">
        <f t="shared" si="2"/>
        <v>28.059701492537314</v>
      </c>
    </row>
    <row r="39" spans="1:46" ht="30" customHeight="1">
      <c r="A39" s="6">
        <v>35</v>
      </c>
      <c r="B39" s="29" t="s">
        <v>61</v>
      </c>
      <c r="C39" s="7">
        <v>1</v>
      </c>
      <c r="D39" s="7">
        <v>1</v>
      </c>
      <c r="E39" s="10">
        <v>21.5</v>
      </c>
      <c r="F39" s="10">
        <v>34.75</v>
      </c>
      <c r="G39" s="10">
        <v>0.16</v>
      </c>
      <c r="H39" s="10">
        <v>3.25</v>
      </c>
      <c r="I39" s="11">
        <f t="shared" si="3"/>
        <v>0.7441860465116279</v>
      </c>
      <c r="J39" s="11">
        <f t="shared" si="3"/>
        <v>9.352517985611511</v>
      </c>
      <c r="K39" s="10">
        <v>30.14</v>
      </c>
      <c r="L39" s="10">
        <v>21.29</v>
      </c>
      <c r="M39" s="11">
        <f t="shared" si="4"/>
        <v>140.18604651162792</v>
      </c>
      <c r="N39" s="11">
        <f t="shared" si="5"/>
        <v>61.26618705035971</v>
      </c>
      <c r="O39" s="10">
        <v>1.04</v>
      </c>
      <c r="P39" s="10">
        <v>10.15</v>
      </c>
      <c r="Q39" s="11">
        <f t="shared" si="6"/>
        <v>3.4505640345056405</v>
      </c>
      <c r="R39" s="11">
        <f t="shared" si="7"/>
        <v>47.674964772193526</v>
      </c>
      <c r="S39" s="10">
        <v>0</v>
      </c>
      <c r="T39" s="8">
        <f t="shared" si="8"/>
        <v>0</v>
      </c>
      <c r="U39" s="10">
        <v>0</v>
      </c>
      <c r="V39" s="8">
        <f t="shared" si="9"/>
        <v>0</v>
      </c>
      <c r="W39" s="10">
        <v>0.96</v>
      </c>
      <c r="X39" s="8">
        <v>0</v>
      </c>
      <c r="Y39" s="10">
        <v>1.86</v>
      </c>
      <c r="Z39" s="8">
        <v>0</v>
      </c>
      <c r="AA39" s="23">
        <v>0</v>
      </c>
      <c r="AB39" s="8">
        <f t="shared" si="12"/>
        <v>0</v>
      </c>
      <c r="AC39" s="23">
        <v>0</v>
      </c>
      <c r="AD39" s="8">
        <f t="shared" si="13"/>
        <v>0</v>
      </c>
      <c r="AE39" s="10">
        <v>0</v>
      </c>
      <c r="AF39" s="8">
        <f t="shared" si="14"/>
        <v>0</v>
      </c>
      <c r="AG39" s="10">
        <v>0</v>
      </c>
      <c r="AH39" s="8">
        <f t="shared" si="15"/>
        <v>0</v>
      </c>
      <c r="AI39" s="10">
        <v>0</v>
      </c>
      <c r="AJ39" s="8">
        <f t="shared" si="16"/>
        <v>0</v>
      </c>
      <c r="AK39" s="10">
        <v>0</v>
      </c>
      <c r="AL39" s="8">
        <f t="shared" si="17"/>
        <v>0</v>
      </c>
      <c r="AM39" s="10">
        <v>0</v>
      </c>
      <c r="AN39" s="8">
        <f t="shared" si="18"/>
        <v>0</v>
      </c>
      <c r="AO39" s="10">
        <v>0</v>
      </c>
      <c r="AP39" s="8">
        <f t="shared" si="1"/>
        <v>0</v>
      </c>
      <c r="AQ39" s="10">
        <v>0</v>
      </c>
      <c r="AR39" s="8">
        <f t="shared" si="19"/>
        <v>0</v>
      </c>
      <c r="AS39" s="10">
        <v>0</v>
      </c>
      <c r="AT39" s="8">
        <f t="shared" si="2"/>
        <v>0</v>
      </c>
    </row>
    <row r="40" spans="1:46" ht="30" customHeight="1">
      <c r="A40" s="6">
        <v>36</v>
      </c>
      <c r="B40" s="29" t="s">
        <v>62</v>
      </c>
      <c r="C40" s="7">
        <v>1</v>
      </c>
      <c r="D40" s="7">
        <v>1</v>
      </c>
      <c r="E40" s="10">
        <v>0.55</v>
      </c>
      <c r="F40" s="10">
        <v>0.75</v>
      </c>
      <c r="G40" s="10">
        <v>0</v>
      </c>
      <c r="H40" s="10">
        <v>0</v>
      </c>
      <c r="I40" s="11">
        <v>0</v>
      </c>
      <c r="J40" s="11">
        <v>0</v>
      </c>
      <c r="K40" s="10">
        <v>0</v>
      </c>
      <c r="L40" s="10">
        <v>0</v>
      </c>
      <c r="M40" s="11">
        <v>0</v>
      </c>
      <c r="N40" s="11">
        <f t="shared" si="5"/>
        <v>0</v>
      </c>
      <c r="O40" s="10">
        <v>0</v>
      </c>
      <c r="P40" s="10">
        <v>0</v>
      </c>
      <c r="Q40" s="11">
        <v>0</v>
      </c>
      <c r="R40" s="11">
        <v>0</v>
      </c>
      <c r="S40" s="10">
        <v>0</v>
      </c>
      <c r="T40" s="8">
        <v>0</v>
      </c>
      <c r="U40" s="10">
        <v>0</v>
      </c>
      <c r="V40" s="8">
        <v>0</v>
      </c>
      <c r="W40" s="10">
        <v>0</v>
      </c>
      <c r="X40" s="8">
        <v>0</v>
      </c>
      <c r="Y40" s="10">
        <v>0</v>
      </c>
      <c r="Z40" s="8">
        <v>0</v>
      </c>
      <c r="AA40" s="23">
        <v>0</v>
      </c>
      <c r="AB40" s="8">
        <v>0</v>
      </c>
      <c r="AC40" s="23">
        <v>0</v>
      </c>
      <c r="AD40" s="8">
        <v>0</v>
      </c>
      <c r="AE40" s="10">
        <v>0</v>
      </c>
      <c r="AF40" s="8">
        <v>0</v>
      </c>
      <c r="AG40" s="10">
        <v>0</v>
      </c>
      <c r="AH40" s="8">
        <v>0</v>
      </c>
      <c r="AI40" s="10">
        <v>0</v>
      </c>
      <c r="AJ40" s="8">
        <v>0</v>
      </c>
      <c r="AK40" s="10">
        <v>0</v>
      </c>
      <c r="AL40" s="8">
        <v>0</v>
      </c>
      <c r="AM40" s="10">
        <v>0</v>
      </c>
      <c r="AN40" s="8">
        <v>0</v>
      </c>
      <c r="AO40" s="10">
        <v>0</v>
      </c>
      <c r="AP40" s="8">
        <v>0</v>
      </c>
      <c r="AQ40" s="10">
        <v>0</v>
      </c>
      <c r="AR40" s="8">
        <v>0</v>
      </c>
      <c r="AS40" s="10">
        <v>0</v>
      </c>
      <c r="AT40" s="8">
        <v>0</v>
      </c>
    </row>
    <row r="41" spans="1:46" ht="30" customHeight="1">
      <c r="A41" s="6">
        <v>37</v>
      </c>
      <c r="B41" s="29" t="s">
        <v>63</v>
      </c>
      <c r="C41" s="7">
        <v>1</v>
      </c>
      <c r="D41" s="7">
        <v>1</v>
      </c>
      <c r="E41" s="10">
        <v>4.12</v>
      </c>
      <c r="F41" s="10">
        <v>4.12</v>
      </c>
      <c r="G41" s="10">
        <v>0</v>
      </c>
      <c r="H41" s="10">
        <v>0</v>
      </c>
      <c r="I41" s="11">
        <v>0</v>
      </c>
      <c r="J41" s="11">
        <v>0</v>
      </c>
      <c r="K41" s="10">
        <v>1.59</v>
      </c>
      <c r="L41" s="10">
        <v>1.59</v>
      </c>
      <c r="M41" s="11">
        <v>0</v>
      </c>
      <c r="N41" s="11">
        <f t="shared" si="5"/>
        <v>38.592233009708735</v>
      </c>
      <c r="O41" s="10">
        <v>1.24</v>
      </c>
      <c r="P41" s="10">
        <v>1.24</v>
      </c>
      <c r="Q41" s="11">
        <v>0</v>
      </c>
      <c r="R41" s="11">
        <f t="shared" si="7"/>
        <v>77.9874213836478</v>
      </c>
      <c r="S41" s="10">
        <v>0.21</v>
      </c>
      <c r="T41" s="8">
        <v>0</v>
      </c>
      <c r="U41" s="10">
        <v>0.21</v>
      </c>
      <c r="V41" s="8">
        <f t="shared" si="9"/>
        <v>13.20754716981132</v>
      </c>
      <c r="W41" s="10">
        <v>1.03</v>
      </c>
      <c r="X41" s="8">
        <v>0</v>
      </c>
      <c r="Y41" s="10">
        <v>1.03</v>
      </c>
      <c r="Z41" s="8">
        <v>0</v>
      </c>
      <c r="AA41" s="23">
        <v>0</v>
      </c>
      <c r="AB41" s="8">
        <v>0</v>
      </c>
      <c r="AC41" s="23">
        <v>0</v>
      </c>
      <c r="AD41" s="8">
        <v>0</v>
      </c>
      <c r="AE41" s="10">
        <v>0</v>
      </c>
      <c r="AF41" s="8">
        <v>0</v>
      </c>
      <c r="AG41" s="10">
        <v>0</v>
      </c>
      <c r="AH41" s="8">
        <v>0</v>
      </c>
      <c r="AI41" s="10">
        <v>0</v>
      </c>
      <c r="AJ41" s="8">
        <v>0</v>
      </c>
      <c r="AK41" s="10">
        <v>0</v>
      </c>
      <c r="AL41" s="8">
        <v>0</v>
      </c>
      <c r="AM41" s="10">
        <v>0</v>
      </c>
      <c r="AN41" s="8">
        <v>0</v>
      </c>
      <c r="AO41" s="10">
        <v>0</v>
      </c>
      <c r="AP41" s="8">
        <v>0</v>
      </c>
      <c r="AQ41" s="10">
        <v>0</v>
      </c>
      <c r="AR41" s="8">
        <v>0</v>
      </c>
      <c r="AS41" s="10">
        <v>0</v>
      </c>
      <c r="AT41" s="8">
        <v>0</v>
      </c>
    </row>
    <row r="42" spans="1:211" s="19" customFormat="1" ht="30" customHeight="1">
      <c r="A42" s="22"/>
      <c r="B42" s="9" t="s">
        <v>21</v>
      </c>
      <c r="C42" s="20">
        <f>SUM(C26:C41)</f>
        <v>44</v>
      </c>
      <c r="D42" s="20">
        <f>SUM(D26:D41)</f>
        <v>45</v>
      </c>
      <c r="E42" s="16">
        <f>SUM(E26:E41)</f>
        <v>2631.7200000000003</v>
      </c>
      <c r="F42" s="16">
        <f>SUM(F26:F41)</f>
        <v>2705.359999999999</v>
      </c>
      <c r="G42" s="16">
        <f>SUM(G26:G39)</f>
        <v>241.57999999999998</v>
      </c>
      <c r="H42" s="16">
        <f>SUM(H26:H39)</f>
        <v>263.16</v>
      </c>
      <c r="I42" s="18">
        <f t="shared" si="3"/>
        <v>9.179547976228472</v>
      </c>
      <c r="J42" s="18">
        <f t="shared" si="3"/>
        <v>9.727356063518352</v>
      </c>
      <c r="K42" s="16">
        <f>SUM(K26:K41)</f>
        <v>2584.5699999999997</v>
      </c>
      <c r="L42" s="16">
        <f>SUM(L26:L41)</f>
        <v>2592.1200000000003</v>
      </c>
      <c r="M42" s="18">
        <f t="shared" si="4"/>
        <v>98.20839602997277</v>
      </c>
      <c r="N42" s="18">
        <f t="shared" si="5"/>
        <v>95.81423544371178</v>
      </c>
      <c r="O42" s="16">
        <f>SUM(O26:O39)</f>
        <v>1096.6699999999998</v>
      </c>
      <c r="P42" s="16">
        <f>SUM(P26:P39)</f>
        <v>1124.7700000000002</v>
      </c>
      <c r="Q42" s="18">
        <f t="shared" si="6"/>
        <v>42.431429599507844</v>
      </c>
      <c r="R42" s="18">
        <f t="shared" si="7"/>
        <v>43.39189543693965</v>
      </c>
      <c r="S42" s="16">
        <f>SUM(S26:S39)</f>
        <v>397.36</v>
      </c>
      <c r="T42" s="28">
        <f t="shared" si="8"/>
        <v>15.374317584743306</v>
      </c>
      <c r="U42" s="16">
        <f>SUM(U26:U39)</f>
        <v>449.11999999999995</v>
      </c>
      <c r="V42" s="28">
        <f t="shared" si="9"/>
        <v>17.32635834760736</v>
      </c>
      <c r="W42" s="16">
        <f>SUM(W26:W39)</f>
        <v>416.65</v>
      </c>
      <c r="X42" s="16">
        <f t="shared" si="10"/>
        <v>16.120669976050177</v>
      </c>
      <c r="Y42" s="16">
        <f>SUM(Y26:Y39)</f>
        <v>450.93</v>
      </c>
      <c r="Z42" s="16">
        <f t="shared" si="11"/>
        <v>17.396185361788806</v>
      </c>
      <c r="AA42" s="16">
        <f>SUM(AA26:AA39)</f>
        <v>18.38</v>
      </c>
      <c r="AB42" s="16">
        <f t="shared" si="12"/>
        <v>0.7111434397211143</v>
      </c>
      <c r="AC42" s="16">
        <f>SUM(AC26:AC39)</f>
        <v>19.689999999999998</v>
      </c>
      <c r="AD42" s="16">
        <f t="shared" si="13"/>
        <v>0.7596098946036447</v>
      </c>
      <c r="AE42" s="16">
        <f>SUM(AE26:AE39)</f>
        <v>0.37</v>
      </c>
      <c r="AF42" s="16">
        <f t="shared" si="14"/>
        <v>0.014315727567835269</v>
      </c>
      <c r="AG42" s="16">
        <f>SUM(AG26:AG39)</f>
        <v>0.37</v>
      </c>
      <c r="AH42" s="16">
        <f t="shared" si="15"/>
        <v>0.014274030523278242</v>
      </c>
      <c r="AI42" s="16">
        <f>SUM(AI26:AI39)</f>
        <v>161.34</v>
      </c>
      <c r="AJ42" s="16">
        <f t="shared" si="16"/>
        <v>6.242431042687953</v>
      </c>
      <c r="AK42" s="16">
        <f>SUM(AK26:AK39)</f>
        <v>183.73999999999998</v>
      </c>
      <c r="AL42" s="16">
        <f t="shared" si="17"/>
        <v>7.088406400938227</v>
      </c>
      <c r="AM42" s="16">
        <f>SUM(AM26:AM39)</f>
        <v>62.74</v>
      </c>
      <c r="AN42" s="16">
        <f t="shared" si="18"/>
        <v>2.427483101637797</v>
      </c>
      <c r="AO42" s="16">
        <f>SUM(AO26:AO39)</f>
        <v>61.24</v>
      </c>
      <c r="AP42" s="16">
        <f t="shared" si="1"/>
        <v>2.3625449439069177</v>
      </c>
      <c r="AQ42" s="16">
        <f>SUM(AQ26:AQ39)</f>
        <v>130.66</v>
      </c>
      <c r="AR42" s="16">
        <f t="shared" si="19"/>
        <v>11.914249500761397</v>
      </c>
      <c r="AS42" s="16">
        <f>SUM(AS26:AS39)</f>
        <v>138.55</v>
      </c>
      <c r="AT42" s="16">
        <f t="shared" si="2"/>
        <v>12.318073917334209</v>
      </c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</row>
    <row r="43" spans="1:46" s="36" customFormat="1" ht="30" customHeight="1">
      <c r="A43" s="30">
        <v>38</v>
      </c>
      <c r="B43" s="31" t="s">
        <v>24</v>
      </c>
      <c r="C43" s="32">
        <v>27</v>
      </c>
      <c r="D43" s="32">
        <v>27</v>
      </c>
      <c r="E43" s="34">
        <v>652.78</v>
      </c>
      <c r="F43" s="34">
        <v>653.07</v>
      </c>
      <c r="G43" s="34">
        <v>0</v>
      </c>
      <c r="H43" s="34">
        <v>0</v>
      </c>
      <c r="I43" s="35">
        <f t="shared" si="3"/>
        <v>0</v>
      </c>
      <c r="J43" s="35">
        <f t="shared" si="3"/>
        <v>0</v>
      </c>
      <c r="K43" s="34">
        <v>385.55</v>
      </c>
      <c r="L43" s="34">
        <v>425.89</v>
      </c>
      <c r="M43" s="35">
        <f t="shared" si="4"/>
        <v>59.06277765862925</v>
      </c>
      <c r="N43" s="35">
        <f t="shared" si="5"/>
        <v>65.21352994319139</v>
      </c>
      <c r="O43" s="34">
        <v>146.9</v>
      </c>
      <c r="P43" s="34">
        <v>137.5</v>
      </c>
      <c r="Q43" s="35">
        <f t="shared" si="6"/>
        <v>38.101413565036964</v>
      </c>
      <c r="R43" s="35">
        <f t="shared" si="7"/>
        <v>32.28533189321187</v>
      </c>
      <c r="S43" s="34">
        <v>40.4</v>
      </c>
      <c r="T43" s="33">
        <f t="shared" si="8"/>
        <v>10.478537154714045</v>
      </c>
      <c r="U43" s="34">
        <v>35.82</v>
      </c>
      <c r="V43" s="33">
        <f t="shared" si="9"/>
        <v>8.410622461198901</v>
      </c>
      <c r="W43" s="34">
        <v>20.91</v>
      </c>
      <c r="X43" s="33">
        <f t="shared" si="10"/>
        <v>5.423421086759175</v>
      </c>
      <c r="Y43" s="34">
        <v>23.17</v>
      </c>
      <c r="Z43" s="33">
        <f t="shared" si="11"/>
        <v>5.44037192702341</v>
      </c>
      <c r="AA43" s="34">
        <v>0</v>
      </c>
      <c r="AB43" s="33">
        <f t="shared" si="12"/>
        <v>0</v>
      </c>
      <c r="AC43" s="34">
        <v>0</v>
      </c>
      <c r="AD43" s="33">
        <f t="shared" si="13"/>
        <v>0</v>
      </c>
      <c r="AE43" s="34">
        <v>0</v>
      </c>
      <c r="AF43" s="33">
        <f t="shared" si="14"/>
        <v>0</v>
      </c>
      <c r="AG43" s="34">
        <v>0</v>
      </c>
      <c r="AH43" s="33">
        <f t="shared" si="15"/>
        <v>0</v>
      </c>
      <c r="AI43" s="34">
        <v>113.89</v>
      </c>
      <c r="AJ43" s="33">
        <f t="shared" si="16"/>
        <v>29.539618726494616</v>
      </c>
      <c r="AK43" s="34">
        <v>113.89</v>
      </c>
      <c r="AL43" s="33">
        <f t="shared" si="17"/>
        <v>26.741646904130175</v>
      </c>
      <c r="AM43" s="34">
        <v>21.38</v>
      </c>
      <c r="AN43" s="33">
        <f t="shared" si="18"/>
        <v>5.545324860588769</v>
      </c>
      <c r="AO43" s="34">
        <v>22.02</v>
      </c>
      <c r="AP43" s="33">
        <f t="shared" si="1"/>
        <v>5.170349151189274</v>
      </c>
      <c r="AQ43" s="34">
        <v>21.8</v>
      </c>
      <c r="AR43" s="33">
        <f t="shared" si="19"/>
        <v>14.84002722940776</v>
      </c>
      <c r="AS43" s="34">
        <v>21.05</v>
      </c>
      <c r="AT43" s="33">
        <f t="shared" si="2"/>
        <v>15.309090909090909</v>
      </c>
    </row>
    <row r="44" spans="1:46" s="36" customFormat="1" ht="30" customHeight="1">
      <c r="A44" s="30">
        <v>39</v>
      </c>
      <c r="B44" s="31" t="s">
        <v>25</v>
      </c>
      <c r="C44" s="32">
        <v>1</v>
      </c>
      <c r="D44" s="32">
        <v>1</v>
      </c>
      <c r="E44" s="34">
        <v>17.4</v>
      </c>
      <c r="F44" s="34">
        <v>22.67</v>
      </c>
      <c r="G44" s="34">
        <v>0</v>
      </c>
      <c r="H44" s="34">
        <v>0</v>
      </c>
      <c r="I44" s="35">
        <f t="shared" si="3"/>
        <v>0</v>
      </c>
      <c r="J44" s="35">
        <f t="shared" si="3"/>
        <v>0</v>
      </c>
      <c r="K44" s="34">
        <v>26.88</v>
      </c>
      <c r="L44" s="34">
        <v>26.88</v>
      </c>
      <c r="M44" s="35">
        <f t="shared" si="4"/>
        <v>154.48275862068965</v>
      </c>
      <c r="N44" s="35">
        <f t="shared" si="5"/>
        <v>118.57079841199823</v>
      </c>
      <c r="O44" s="34">
        <v>0.14</v>
      </c>
      <c r="P44" s="34">
        <v>0.13</v>
      </c>
      <c r="Q44" s="35">
        <f t="shared" si="6"/>
        <v>0.5208333333333334</v>
      </c>
      <c r="R44" s="35">
        <f t="shared" si="7"/>
        <v>0.4836309523809524</v>
      </c>
      <c r="S44" s="34">
        <v>0.1</v>
      </c>
      <c r="T44" s="33">
        <f t="shared" si="8"/>
        <v>0.37202380952380953</v>
      </c>
      <c r="U44" s="34">
        <v>0.1</v>
      </c>
      <c r="V44" s="33">
        <f t="shared" si="9"/>
        <v>0.37202380952380953</v>
      </c>
      <c r="W44" s="34">
        <v>0.03</v>
      </c>
      <c r="X44" s="33">
        <f t="shared" si="10"/>
        <v>0.11160714285714285</v>
      </c>
      <c r="Y44" s="34">
        <v>0.03</v>
      </c>
      <c r="Z44" s="33">
        <f t="shared" si="11"/>
        <v>0.11160714285714285</v>
      </c>
      <c r="AA44" s="34">
        <v>0</v>
      </c>
      <c r="AB44" s="33">
        <f t="shared" si="12"/>
        <v>0</v>
      </c>
      <c r="AC44" s="34">
        <v>0</v>
      </c>
      <c r="AD44" s="33">
        <f t="shared" si="13"/>
        <v>0</v>
      </c>
      <c r="AE44" s="34">
        <v>0</v>
      </c>
      <c r="AF44" s="33">
        <f t="shared" si="14"/>
        <v>0</v>
      </c>
      <c r="AG44" s="34">
        <v>0</v>
      </c>
      <c r="AH44" s="33">
        <f t="shared" si="15"/>
        <v>0</v>
      </c>
      <c r="AI44" s="34">
        <v>0</v>
      </c>
      <c r="AJ44" s="33">
        <f t="shared" si="16"/>
        <v>0</v>
      </c>
      <c r="AK44" s="34">
        <v>0</v>
      </c>
      <c r="AL44" s="33">
        <f t="shared" si="17"/>
        <v>0</v>
      </c>
      <c r="AM44" s="34">
        <v>0</v>
      </c>
      <c r="AN44" s="33">
        <f t="shared" si="18"/>
        <v>0</v>
      </c>
      <c r="AO44" s="34">
        <v>0</v>
      </c>
      <c r="AP44" s="33">
        <f t="shared" si="1"/>
        <v>0</v>
      </c>
      <c r="AQ44" s="34">
        <v>0</v>
      </c>
      <c r="AR44" s="33">
        <f t="shared" si="19"/>
        <v>0</v>
      </c>
      <c r="AS44" s="34">
        <v>0</v>
      </c>
      <c r="AT44" s="33">
        <f t="shared" si="2"/>
        <v>0</v>
      </c>
    </row>
    <row r="45" spans="1:46" s="41" customFormat="1" ht="30" customHeight="1">
      <c r="A45" s="37"/>
      <c r="B45" s="31" t="s">
        <v>21</v>
      </c>
      <c r="C45" s="38">
        <v>28</v>
      </c>
      <c r="D45" s="38">
        <v>28</v>
      </c>
      <c r="E45" s="39">
        <f>SUM(E43:E44)</f>
        <v>670.18</v>
      </c>
      <c r="F45" s="39">
        <f>SUM(F43:F44)</f>
        <v>675.74</v>
      </c>
      <c r="G45" s="39">
        <f>SUM(G43:G44)</f>
        <v>0</v>
      </c>
      <c r="H45" s="39">
        <f>SUM(H43:H44)</f>
        <v>0</v>
      </c>
      <c r="I45" s="40">
        <f t="shared" si="3"/>
        <v>0</v>
      </c>
      <c r="J45" s="40">
        <f t="shared" si="3"/>
        <v>0</v>
      </c>
      <c r="K45" s="39">
        <f>SUM(K43:K44)</f>
        <v>412.43</v>
      </c>
      <c r="L45" s="39">
        <f>SUM(L43:L44)</f>
        <v>452.77</v>
      </c>
      <c r="M45" s="40">
        <f t="shared" si="4"/>
        <v>61.54018323435495</v>
      </c>
      <c r="N45" s="40">
        <f t="shared" si="5"/>
        <v>67.00358125906413</v>
      </c>
      <c r="O45" s="39">
        <f>SUM(O43:O44)</f>
        <v>147.04</v>
      </c>
      <c r="P45" s="39">
        <f>SUM(P43:P44)</f>
        <v>137.63</v>
      </c>
      <c r="Q45" s="40">
        <f t="shared" si="6"/>
        <v>35.65211066120311</v>
      </c>
      <c r="R45" s="40">
        <f t="shared" si="7"/>
        <v>30.397331978708834</v>
      </c>
      <c r="S45" s="39">
        <f>SUM(S43:S44)</f>
        <v>40.5</v>
      </c>
      <c r="T45" s="39">
        <f t="shared" si="8"/>
        <v>9.81984821666707</v>
      </c>
      <c r="U45" s="39">
        <f>SUM(U43:U44)</f>
        <v>35.92</v>
      </c>
      <c r="V45" s="39">
        <f t="shared" si="9"/>
        <v>7.933387812796785</v>
      </c>
      <c r="W45" s="39">
        <f>SUM(W43:W44)</f>
        <v>20.94</v>
      </c>
      <c r="X45" s="39">
        <f t="shared" si="10"/>
        <v>5.0772252260989745</v>
      </c>
      <c r="Y45" s="39">
        <f>SUM(Y43:Y44)</f>
        <v>23.200000000000003</v>
      </c>
      <c r="Z45" s="39">
        <f t="shared" si="11"/>
        <v>5.124014400247367</v>
      </c>
      <c r="AA45" s="39">
        <f>SUM(AA43:AA44)</f>
        <v>0</v>
      </c>
      <c r="AB45" s="39">
        <f t="shared" si="12"/>
        <v>0</v>
      </c>
      <c r="AC45" s="39">
        <f>SUM(AC43:AC44)</f>
        <v>0</v>
      </c>
      <c r="AD45" s="39">
        <f t="shared" si="13"/>
        <v>0</v>
      </c>
      <c r="AE45" s="39">
        <f>SUM(AE43:AE44)</f>
        <v>0</v>
      </c>
      <c r="AF45" s="39">
        <f t="shared" si="14"/>
        <v>0</v>
      </c>
      <c r="AG45" s="39">
        <f>SUM(AG43:AG44)</f>
        <v>0</v>
      </c>
      <c r="AH45" s="39">
        <f t="shared" si="15"/>
        <v>0</v>
      </c>
      <c r="AI45" s="39">
        <f>SUM(AI43:AI44)</f>
        <v>113.89</v>
      </c>
      <c r="AJ45" s="39">
        <f t="shared" si="16"/>
        <v>27.614383046820066</v>
      </c>
      <c r="AK45" s="39">
        <f>SUM(AK43:AK44)</f>
        <v>113.89</v>
      </c>
      <c r="AL45" s="39">
        <f t="shared" si="17"/>
        <v>25.15405172604192</v>
      </c>
      <c r="AM45" s="39">
        <f>SUM(AM43:AM44)</f>
        <v>21.38</v>
      </c>
      <c r="AN45" s="39">
        <f t="shared" si="18"/>
        <v>5.18390999684795</v>
      </c>
      <c r="AO45" s="39">
        <f>SUM(AO43:AO44)</f>
        <v>22.02</v>
      </c>
      <c r="AP45" s="39">
        <f t="shared" si="1"/>
        <v>4.863396426441681</v>
      </c>
      <c r="AQ45" s="39">
        <f>SUM(AQ43:AQ44)</f>
        <v>21.8</v>
      </c>
      <c r="AR45" s="39">
        <f t="shared" si="19"/>
        <v>14.82589771490751</v>
      </c>
      <c r="AS45" s="39">
        <f>SUM(AS43:AS44)</f>
        <v>21.05</v>
      </c>
      <c r="AT45" s="39">
        <f t="shared" si="2"/>
        <v>15.294630531134201</v>
      </c>
    </row>
    <row r="46" spans="1:46" s="46" customFormat="1" ht="30" customHeight="1">
      <c r="A46" s="42"/>
      <c r="B46" s="31" t="s">
        <v>26</v>
      </c>
      <c r="C46" s="43">
        <v>0</v>
      </c>
      <c r="D46" s="43">
        <v>0</v>
      </c>
      <c r="E46" s="39">
        <v>0</v>
      </c>
      <c r="F46" s="39">
        <v>0</v>
      </c>
      <c r="G46" s="39">
        <v>0</v>
      </c>
      <c r="H46" s="39">
        <v>0</v>
      </c>
      <c r="I46" s="45">
        <v>0</v>
      </c>
      <c r="J46" s="45">
        <v>0</v>
      </c>
      <c r="K46" s="39">
        <v>115.82</v>
      </c>
      <c r="L46" s="39">
        <v>116.05</v>
      </c>
      <c r="M46" s="45">
        <v>0</v>
      </c>
      <c r="N46" s="45">
        <v>0</v>
      </c>
      <c r="O46" s="39">
        <v>115.82</v>
      </c>
      <c r="P46" s="39">
        <v>115.82</v>
      </c>
      <c r="Q46" s="45">
        <f t="shared" si="6"/>
        <v>100</v>
      </c>
      <c r="R46" s="45">
        <f t="shared" si="7"/>
        <v>99.80180956484274</v>
      </c>
      <c r="S46" s="39">
        <v>0</v>
      </c>
      <c r="T46" s="44">
        <f t="shared" si="8"/>
        <v>0</v>
      </c>
      <c r="U46" s="39">
        <v>0</v>
      </c>
      <c r="V46" s="44">
        <f t="shared" si="9"/>
        <v>0</v>
      </c>
      <c r="W46" s="39">
        <v>112.4</v>
      </c>
      <c r="X46" s="44">
        <f t="shared" si="10"/>
        <v>97.04714211707824</v>
      </c>
      <c r="Y46" s="39">
        <v>112.4</v>
      </c>
      <c r="Z46" s="44">
        <f t="shared" si="11"/>
        <v>96.8548039638087</v>
      </c>
      <c r="AA46" s="39">
        <v>0</v>
      </c>
      <c r="AB46" s="44">
        <f t="shared" si="12"/>
        <v>0</v>
      </c>
      <c r="AC46" s="39">
        <v>0</v>
      </c>
      <c r="AD46" s="44">
        <f t="shared" si="13"/>
        <v>0</v>
      </c>
      <c r="AE46" s="39">
        <v>0</v>
      </c>
      <c r="AF46" s="44">
        <f t="shared" si="14"/>
        <v>0</v>
      </c>
      <c r="AG46" s="39">
        <v>0</v>
      </c>
      <c r="AH46" s="44">
        <f t="shared" si="15"/>
        <v>0</v>
      </c>
      <c r="AI46" s="39">
        <v>0</v>
      </c>
      <c r="AJ46" s="44">
        <f t="shared" si="16"/>
        <v>0</v>
      </c>
      <c r="AK46" s="39">
        <v>0</v>
      </c>
      <c r="AL46" s="44">
        <f t="shared" si="17"/>
        <v>0</v>
      </c>
      <c r="AM46" s="39">
        <v>0</v>
      </c>
      <c r="AN46" s="44">
        <f t="shared" si="18"/>
        <v>0</v>
      </c>
      <c r="AO46" s="39">
        <v>0</v>
      </c>
      <c r="AP46" s="44">
        <f t="shared" si="1"/>
        <v>0</v>
      </c>
      <c r="AQ46" s="39">
        <v>0</v>
      </c>
      <c r="AR46" s="44">
        <f t="shared" si="19"/>
        <v>0</v>
      </c>
      <c r="AS46" s="39">
        <v>0</v>
      </c>
      <c r="AT46" s="44">
        <f t="shared" si="2"/>
        <v>0</v>
      </c>
    </row>
    <row r="47" spans="1:46" s="46" customFormat="1" ht="30" customHeight="1">
      <c r="A47" s="42"/>
      <c r="B47" s="31" t="s">
        <v>27</v>
      </c>
      <c r="C47" s="43">
        <v>0</v>
      </c>
      <c r="D47" s="43">
        <v>0</v>
      </c>
      <c r="E47" s="39">
        <v>0</v>
      </c>
      <c r="F47" s="39">
        <v>0</v>
      </c>
      <c r="G47" s="39">
        <v>0</v>
      </c>
      <c r="H47" s="39">
        <v>0</v>
      </c>
      <c r="I47" s="45">
        <v>0</v>
      </c>
      <c r="J47" s="45">
        <v>0</v>
      </c>
      <c r="K47" s="39">
        <v>71.63</v>
      </c>
      <c r="L47" s="39">
        <v>49.04</v>
      </c>
      <c r="M47" s="45">
        <v>0</v>
      </c>
      <c r="N47" s="45">
        <v>0</v>
      </c>
      <c r="O47" s="39">
        <v>71.63</v>
      </c>
      <c r="P47" s="39">
        <v>49.04</v>
      </c>
      <c r="Q47" s="45">
        <f t="shared" si="6"/>
        <v>100</v>
      </c>
      <c r="R47" s="45">
        <f t="shared" si="7"/>
        <v>100</v>
      </c>
      <c r="S47" s="39">
        <v>0</v>
      </c>
      <c r="T47" s="44">
        <f t="shared" si="8"/>
        <v>0</v>
      </c>
      <c r="U47" s="39">
        <v>0</v>
      </c>
      <c r="V47" s="44">
        <f t="shared" si="9"/>
        <v>0</v>
      </c>
      <c r="W47" s="39">
        <v>68.2</v>
      </c>
      <c r="X47" s="44">
        <f t="shared" si="10"/>
        <v>95.21150355996092</v>
      </c>
      <c r="Y47" s="39">
        <v>49.04</v>
      </c>
      <c r="Z47" s="44">
        <f t="shared" si="11"/>
        <v>100</v>
      </c>
      <c r="AA47" s="39">
        <v>0</v>
      </c>
      <c r="AB47" s="44">
        <f t="shared" si="12"/>
        <v>0</v>
      </c>
      <c r="AC47" s="39">
        <v>0</v>
      </c>
      <c r="AD47" s="44">
        <f t="shared" si="13"/>
        <v>0</v>
      </c>
      <c r="AE47" s="39">
        <v>0</v>
      </c>
      <c r="AF47" s="44">
        <f t="shared" si="14"/>
        <v>0</v>
      </c>
      <c r="AG47" s="39">
        <v>0</v>
      </c>
      <c r="AH47" s="44">
        <f t="shared" si="15"/>
        <v>0</v>
      </c>
      <c r="AI47" s="39">
        <v>0</v>
      </c>
      <c r="AJ47" s="44">
        <f t="shared" si="16"/>
        <v>0</v>
      </c>
      <c r="AK47" s="39">
        <v>0</v>
      </c>
      <c r="AL47" s="44">
        <f t="shared" si="17"/>
        <v>0</v>
      </c>
      <c r="AM47" s="39">
        <v>0</v>
      </c>
      <c r="AN47" s="44">
        <f t="shared" si="18"/>
        <v>0</v>
      </c>
      <c r="AO47" s="39">
        <v>0</v>
      </c>
      <c r="AP47" s="44">
        <f t="shared" si="1"/>
        <v>0</v>
      </c>
      <c r="AQ47" s="39">
        <v>0</v>
      </c>
      <c r="AR47" s="44">
        <f t="shared" si="19"/>
        <v>0</v>
      </c>
      <c r="AS47" s="39">
        <v>0</v>
      </c>
      <c r="AT47" s="44">
        <f t="shared" si="2"/>
        <v>0</v>
      </c>
    </row>
    <row r="48" spans="1:46" s="46" customFormat="1" ht="30" customHeight="1">
      <c r="A48" s="42">
        <v>40</v>
      </c>
      <c r="B48" s="31" t="s">
        <v>46</v>
      </c>
      <c r="C48" s="43">
        <v>40</v>
      </c>
      <c r="D48" s="43">
        <v>40</v>
      </c>
      <c r="E48" s="39">
        <v>547.4</v>
      </c>
      <c r="F48" s="39">
        <v>552.8</v>
      </c>
      <c r="G48" s="39">
        <v>0.85</v>
      </c>
      <c r="H48" s="39">
        <v>0.88</v>
      </c>
      <c r="I48" s="45">
        <f t="shared" si="3"/>
        <v>0.15527950310559008</v>
      </c>
      <c r="J48" s="45">
        <v>1.02</v>
      </c>
      <c r="K48" s="39">
        <v>463.19</v>
      </c>
      <c r="L48" s="39">
        <v>477.25</v>
      </c>
      <c r="M48" s="45">
        <f t="shared" si="4"/>
        <v>84.61636828644502</v>
      </c>
      <c r="N48" s="45">
        <f>L48/F48*100</f>
        <v>86.33321273516643</v>
      </c>
      <c r="O48" s="39">
        <v>436.29</v>
      </c>
      <c r="P48" s="39">
        <v>451.75</v>
      </c>
      <c r="Q48" s="45">
        <f t="shared" si="6"/>
        <v>94.19244802348928</v>
      </c>
      <c r="R48" s="45">
        <f t="shared" si="7"/>
        <v>94.65688842325825</v>
      </c>
      <c r="S48" s="39">
        <v>392.03</v>
      </c>
      <c r="T48" s="44">
        <f t="shared" si="8"/>
        <v>84.6369740279367</v>
      </c>
      <c r="U48" s="39">
        <v>407.03</v>
      </c>
      <c r="V48" s="44">
        <f t="shared" si="9"/>
        <v>85.28653745416447</v>
      </c>
      <c r="W48" s="39">
        <v>36.59</v>
      </c>
      <c r="X48" s="44">
        <f t="shared" si="10"/>
        <v>7.899566052807703</v>
      </c>
      <c r="Y48" s="39">
        <v>35.24</v>
      </c>
      <c r="Z48" s="44">
        <f t="shared" si="11"/>
        <v>7.383970665269775</v>
      </c>
      <c r="AA48" s="39">
        <v>0</v>
      </c>
      <c r="AB48" s="44">
        <f t="shared" si="12"/>
        <v>0</v>
      </c>
      <c r="AC48" s="39">
        <v>0</v>
      </c>
      <c r="AD48" s="44">
        <f t="shared" si="13"/>
        <v>0</v>
      </c>
      <c r="AE48" s="39">
        <v>0</v>
      </c>
      <c r="AF48" s="44">
        <f t="shared" si="14"/>
        <v>0</v>
      </c>
      <c r="AG48" s="39">
        <v>0</v>
      </c>
      <c r="AH48" s="44">
        <f t="shared" si="15"/>
        <v>0</v>
      </c>
      <c r="AI48" s="39">
        <v>331.38</v>
      </c>
      <c r="AJ48" s="44">
        <f t="shared" si="16"/>
        <v>71.54299531509749</v>
      </c>
      <c r="AK48" s="39">
        <v>345.5</v>
      </c>
      <c r="AL48" s="44">
        <f t="shared" si="17"/>
        <v>72.39392352016762</v>
      </c>
      <c r="AM48" s="39">
        <v>140.36</v>
      </c>
      <c r="AN48" s="44">
        <f t="shared" si="18"/>
        <v>30.30289945810575</v>
      </c>
      <c r="AO48" s="39">
        <v>145.23</v>
      </c>
      <c r="AP48" s="44">
        <f t="shared" si="1"/>
        <v>30.430591932949184</v>
      </c>
      <c r="AQ48" s="39">
        <v>89.93</v>
      </c>
      <c r="AR48" s="44">
        <f t="shared" si="19"/>
        <v>20.612436682023425</v>
      </c>
      <c r="AS48" s="39">
        <v>93.21</v>
      </c>
      <c r="AT48" s="44">
        <f t="shared" si="2"/>
        <v>20.633093525179856</v>
      </c>
    </row>
    <row r="49" spans="1:46" s="19" customFormat="1" ht="30" customHeight="1">
      <c r="A49" s="22"/>
      <c r="B49" s="9" t="s">
        <v>28</v>
      </c>
      <c r="C49" s="18">
        <f aca="true" t="shared" si="21" ref="C49:H49">C48+C47+C46+C45+C42+C25</f>
        <v>263</v>
      </c>
      <c r="D49" s="18">
        <f t="shared" si="21"/>
        <v>265</v>
      </c>
      <c r="E49" s="16">
        <f t="shared" si="21"/>
        <v>14663.470000000001</v>
      </c>
      <c r="F49" s="16">
        <f t="shared" si="21"/>
        <v>14744.219999999998</v>
      </c>
      <c r="G49" s="16">
        <f t="shared" si="21"/>
        <v>1453.0200000000002</v>
      </c>
      <c r="H49" s="16">
        <f t="shared" si="21"/>
        <v>1403.2200000000003</v>
      </c>
      <c r="I49" s="18">
        <f t="shared" si="3"/>
        <v>9.909114281953727</v>
      </c>
      <c r="J49" s="16">
        <f t="shared" si="3"/>
        <v>9.517085339204112</v>
      </c>
      <c r="K49" s="16">
        <f>K48+K47+K46+K45+K42+K25</f>
        <v>10248.82</v>
      </c>
      <c r="L49" s="16">
        <f>L48+L47+L46+L45+L42+L25</f>
        <v>10421.259999999998</v>
      </c>
      <c r="M49" s="18">
        <f t="shared" si="4"/>
        <v>69.89355179913076</v>
      </c>
      <c r="N49" s="18">
        <f>L49/F49*100</f>
        <v>70.68030726616938</v>
      </c>
      <c r="O49" s="16">
        <f>O48+O47+O46+O45+O42+O25</f>
        <v>6601.560000000001</v>
      </c>
      <c r="P49" s="16">
        <f>P48+P47+P46+P45+P42+P25</f>
        <v>6714.240000000002</v>
      </c>
      <c r="Q49" s="18">
        <f t="shared" si="6"/>
        <v>64.41287875091963</v>
      </c>
      <c r="R49" s="18">
        <f t="shared" si="7"/>
        <v>64.42829369961025</v>
      </c>
      <c r="S49" s="16">
        <f>S48+S47+S46+S45+S42+S25</f>
        <v>2407.17</v>
      </c>
      <c r="T49" s="16">
        <f t="shared" si="8"/>
        <v>23.487289268423098</v>
      </c>
      <c r="U49" s="16">
        <f>U48+U47+U46+U45+U42+U25</f>
        <v>2484.0299999999997</v>
      </c>
      <c r="V49" s="16">
        <f t="shared" si="9"/>
        <v>23.836177199302195</v>
      </c>
      <c r="W49" s="16">
        <f>W48+W47+W46+W45+W42+W25</f>
        <v>2154.91</v>
      </c>
      <c r="X49" s="16">
        <f t="shared" si="10"/>
        <v>21.025932741525367</v>
      </c>
      <c r="Y49" s="16">
        <f>Y48+Y47+Y46+Y45+Y42+Y25</f>
        <v>2204.8199999999997</v>
      </c>
      <c r="Z49" s="16">
        <f t="shared" si="11"/>
        <v>21.156942634575856</v>
      </c>
      <c r="AA49" s="16">
        <f>AA48+AA47+AA46+AA45+AA42+AA25</f>
        <v>404.3099999999999</v>
      </c>
      <c r="AB49" s="16">
        <f t="shared" si="12"/>
        <v>3.9449419542932738</v>
      </c>
      <c r="AC49" s="16">
        <f>AC48+AC47+AC46+AC45+AC42+AC25</f>
        <v>416.5500000000001</v>
      </c>
      <c r="AD49" s="16">
        <f t="shared" si="13"/>
        <v>3.9971174310975846</v>
      </c>
      <c r="AE49" s="16">
        <f>AE48+AE47+AE46+AE45+AE42+AE25</f>
        <v>6.120000000000001</v>
      </c>
      <c r="AF49" s="16">
        <f t="shared" si="14"/>
        <v>0.05971419148741027</v>
      </c>
      <c r="AG49" s="16">
        <f>AG48+AG47+AG46+AG45+AG42+AG25</f>
        <v>6.17</v>
      </c>
      <c r="AH49" s="16">
        <f t="shared" si="15"/>
        <v>0.05920589256961251</v>
      </c>
      <c r="AI49" s="16">
        <f>AI48+AI47+AI46+AI45+AI42+AI25</f>
        <v>1638.7000000000003</v>
      </c>
      <c r="AJ49" s="16">
        <f t="shared" si="16"/>
        <v>15.98915777621229</v>
      </c>
      <c r="AK49" s="16">
        <f>AK48+AK47+AK46+AK45+AK42+AK25</f>
        <v>1739.67</v>
      </c>
      <c r="AL49" s="16">
        <f t="shared" si="17"/>
        <v>16.693470847095266</v>
      </c>
      <c r="AM49" s="16">
        <f>AM48+AM47+AM46+AM45+AM42+AM25</f>
        <v>721.77</v>
      </c>
      <c r="AN49" s="16">
        <f t="shared" si="18"/>
        <v>7.042469279390212</v>
      </c>
      <c r="AO49" s="16">
        <f>AO48+AO47+AO46+AO45+AO42+AO25</f>
        <v>736.17</v>
      </c>
      <c r="AP49" s="16">
        <f t="shared" si="1"/>
        <v>7.06411700696461</v>
      </c>
      <c r="AQ49" s="16">
        <f>AQ48+AQ47+AQ46+AQ45+AQ42+AQ25</f>
        <v>1006.93</v>
      </c>
      <c r="AR49" s="16">
        <f t="shared" si="19"/>
        <v>15.25290991826174</v>
      </c>
      <c r="AS49" s="16">
        <f>AS48+AS47+AS46+AS45+AS42+AS25</f>
        <v>1037.7800000000002</v>
      </c>
      <c r="AT49" s="16">
        <f t="shared" si="2"/>
        <v>15.456403107425412</v>
      </c>
    </row>
    <row r="50" spans="5:45" ht="15" customHeight="1" hidden="1">
      <c r="E50" s="3">
        <f>E49-10685.59</f>
        <v>3977.880000000001</v>
      </c>
      <c r="F50" s="24">
        <f>F49-E49</f>
        <v>80.74999999999636</v>
      </c>
      <c r="H50" s="24">
        <f>H49-G49</f>
        <v>-49.799999999999955</v>
      </c>
      <c r="K50" s="3">
        <f>9488.44-8329.08</f>
        <v>1159.3600000000006</v>
      </c>
      <c r="L50" s="24">
        <f>L49-K49</f>
        <v>172.4399999999987</v>
      </c>
      <c r="P50" s="24">
        <f>P49-O49</f>
        <v>112.68000000000029</v>
      </c>
      <c r="U50" s="24">
        <f>U49-S49</f>
        <v>76.85999999999967</v>
      </c>
      <c r="V50" s="4">
        <f t="shared" si="9"/>
        <v>44.57202505219222</v>
      </c>
      <c r="Y50" s="24">
        <f>Y49-W49</f>
        <v>49.909999999999854</v>
      </c>
      <c r="AC50" s="24">
        <f>AC49-AA49</f>
        <v>12.240000000000236</v>
      </c>
      <c r="AG50" s="24">
        <f>AG49-AE49</f>
        <v>0.049999999999998934</v>
      </c>
      <c r="AK50" s="24">
        <f>AK49-AI49</f>
        <v>100.9699999999998</v>
      </c>
      <c r="AO50" s="24">
        <f>AO49-AM49</f>
        <v>14.399999999999977</v>
      </c>
      <c r="AS50" s="24">
        <f>AS49-AQ49</f>
        <v>30.85000000000025</v>
      </c>
    </row>
    <row r="51" spans="5:45" ht="15" customHeight="1" hidden="1">
      <c r="E51" s="3">
        <f>E50/10685.59*100</f>
        <v>37.22658271560111</v>
      </c>
      <c r="F51" s="24">
        <f>F50/E49*100</f>
        <v>0.5506882068159608</v>
      </c>
      <c r="H51" s="24">
        <f>H50/G49*100</f>
        <v>-3.427344427468304</v>
      </c>
      <c r="K51" s="2">
        <f>K50/8329.08*100</f>
        <v>13.919424474251665</v>
      </c>
      <c r="L51" s="24">
        <f>L50/K49*100</f>
        <v>1.682535160145253</v>
      </c>
      <c r="P51" s="24">
        <f>P50/O49*100</f>
        <v>1.706869285441627</v>
      </c>
      <c r="U51" s="24">
        <f>U50/S49*100</f>
        <v>3.1929610289260695</v>
      </c>
      <c r="V51" s="4">
        <f t="shared" si="9"/>
        <v>189.7708353773969</v>
      </c>
      <c r="Y51" s="24">
        <f>Y50/W49*100</f>
        <v>2.3161060090676573</v>
      </c>
      <c r="AC51" s="24">
        <f>AC50/AA49*100</f>
        <v>3.027379980707932</v>
      </c>
      <c r="AG51" s="24">
        <f>AG50/AE49*100</f>
        <v>0.8169934640522701</v>
      </c>
      <c r="AK51" s="24">
        <f>AK50/AI49*100</f>
        <v>6.161591505461633</v>
      </c>
      <c r="AO51" s="24">
        <f>AO50/AM49*100</f>
        <v>1.995095390498355</v>
      </c>
      <c r="AS51" s="24">
        <f>AS50/AQ49*100</f>
        <v>3.063768087156034</v>
      </c>
    </row>
    <row r="52" ht="15" customHeight="1" hidden="1">
      <c r="K52" s="2">
        <f>9959.08/14237.62</f>
        <v>0.6994905047332348</v>
      </c>
    </row>
    <row r="57" spans="1:46" ht="30" customHeight="1" hidden="1">
      <c r="A57" s="6">
        <v>14</v>
      </c>
      <c r="B57" s="9" t="s">
        <v>15</v>
      </c>
      <c r="C57" s="7">
        <v>2</v>
      </c>
      <c r="D57" s="7">
        <v>2</v>
      </c>
      <c r="E57" s="10">
        <v>78.08</v>
      </c>
      <c r="F57" s="10">
        <v>78.08</v>
      </c>
      <c r="G57" s="10">
        <v>15.73</v>
      </c>
      <c r="H57" s="10">
        <v>15.73</v>
      </c>
      <c r="I57" s="11">
        <f>G57/E57*100</f>
        <v>20.146004098360656</v>
      </c>
      <c r="J57" s="11">
        <f>H57/F57*100</f>
        <v>20.146004098360656</v>
      </c>
      <c r="K57" s="10">
        <v>59.87</v>
      </c>
      <c r="L57" s="10">
        <v>59.87</v>
      </c>
      <c r="M57" s="11">
        <f aca="true" t="shared" si="22" ref="M57:N59">K57/E57*100</f>
        <v>76.67776639344262</v>
      </c>
      <c r="N57" s="11">
        <f t="shared" si="22"/>
        <v>76.67776639344262</v>
      </c>
      <c r="O57" s="10">
        <v>44.93</v>
      </c>
      <c r="P57" s="10">
        <v>44.93</v>
      </c>
      <c r="Q57" s="11">
        <f aca="true" t="shared" si="23" ref="Q57:R59">O57/K57*100</f>
        <v>75.04593285451813</v>
      </c>
      <c r="R57" s="11">
        <f t="shared" si="23"/>
        <v>75.04593285451813</v>
      </c>
      <c r="S57" s="10">
        <v>17.4</v>
      </c>
      <c r="T57" s="8">
        <f>S57/K57*100</f>
        <v>29.0629697678303</v>
      </c>
      <c r="U57" s="10">
        <v>17.4</v>
      </c>
      <c r="V57" s="8">
        <f>U57/L57*100</f>
        <v>29.0629697678303</v>
      </c>
      <c r="W57" s="10">
        <v>17.03</v>
      </c>
      <c r="X57" s="8">
        <f>W57/K57*100</f>
        <v>28.444964088859198</v>
      </c>
      <c r="Y57" s="10">
        <v>17.03</v>
      </c>
      <c r="Z57" s="8">
        <f>Y57/L57*100</f>
        <v>28.444964088859198</v>
      </c>
      <c r="AA57" s="23">
        <v>1.98</v>
      </c>
      <c r="AB57" s="8">
        <f>AA57/K57*100</f>
        <v>3.3071655253048275</v>
      </c>
      <c r="AC57" s="23">
        <v>1.98</v>
      </c>
      <c r="AD57" s="8">
        <f>AC57/L57*100</f>
        <v>3.3071655253048275</v>
      </c>
      <c r="AE57" s="10">
        <v>0.01</v>
      </c>
      <c r="AF57" s="8">
        <f>AE57/K57*100</f>
        <v>0.016702856188408218</v>
      </c>
      <c r="AG57" s="10">
        <v>0.01</v>
      </c>
      <c r="AH57" s="8">
        <f>AG57/L57*100</f>
        <v>0.016702856188408218</v>
      </c>
      <c r="AI57" s="10">
        <v>4.24</v>
      </c>
      <c r="AJ57" s="8">
        <f>AI57/K57*100</f>
        <v>7.082011023885085</v>
      </c>
      <c r="AK57" s="10">
        <v>4.15</v>
      </c>
      <c r="AL57" s="8">
        <f>AK57/L57*100</f>
        <v>6.931685318189411</v>
      </c>
      <c r="AM57" s="10">
        <v>9</v>
      </c>
      <c r="AN57" s="8">
        <f>AM57/K57*100</f>
        <v>15.032570569567397</v>
      </c>
      <c r="AO57" s="10">
        <v>9</v>
      </c>
      <c r="AP57" s="8">
        <f>AO57/L57*100</f>
        <v>15.032570569567397</v>
      </c>
      <c r="AQ57" s="10">
        <v>8.54</v>
      </c>
      <c r="AR57" s="8">
        <f>AQ57/O57*100</f>
        <v>19.00734475851324</v>
      </c>
      <c r="AS57" s="10">
        <v>8.54</v>
      </c>
      <c r="AT57" s="8">
        <f>AS57/P57*100</f>
        <v>19.00734475851324</v>
      </c>
    </row>
    <row r="58" spans="1:46" ht="30" customHeight="1" hidden="1">
      <c r="A58" s="6">
        <v>15</v>
      </c>
      <c r="B58" s="9" t="s">
        <v>16</v>
      </c>
      <c r="C58" s="7">
        <v>1</v>
      </c>
      <c r="D58" s="7">
        <v>1</v>
      </c>
      <c r="E58" s="10">
        <v>40.23</v>
      </c>
      <c r="F58" s="10">
        <v>40.23</v>
      </c>
      <c r="G58" s="10">
        <v>0.48</v>
      </c>
      <c r="H58" s="10">
        <v>0.48</v>
      </c>
      <c r="I58" s="11">
        <v>2.4</v>
      </c>
      <c r="J58" s="11">
        <f>H58/F58*100</f>
        <v>1.1931394481730053</v>
      </c>
      <c r="K58" s="10">
        <v>50.24</v>
      </c>
      <c r="L58" s="10">
        <v>50.24</v>
      </c>
      <c r="M58" s="11">
        <f t="shared" si="22"/>
        <v>124.88192890877457</v>
      </c>
      <c r="N58" s="11">
        <f t="shared" si="22"/>
        <v>124.88192890877457</v>
      </c>
      <c r="O58" s="10">
        <v>28.54</v>
      </c>
      <c r="P58" s="10">
        <v>28.54</v>
      </c>
      <c r="Q58" s="11">
        <f t="shared" si="23"/>
        <v>56.80732484076433</v>
      </c>
      <c r="R58" s="11">
        <f t="shared" si="23"/>
        <v>56.80732484076433</v>
      </c>
      <c r="S58" s="10">
        <v>0.65</v>
      </c>
      <c r="T58" s="8">
        <f>S58/K58*100</f>
        <v>1.2937898089171975</v>
      </c>
      <c r="U58" s="10">
        <v>0.65</v>
      </c>
      <c r="V58" s="8">
        <f>U58/L58*100</f>
        <v>1.2937898089171975</v>
      </c>
      <c r="W58" s="10">
        <v>9.01</v>
      </c>
      <c r="X58" s="8">
        <f>W58/K58*100</f>
        <v>17.933917197452228</v>
      </c>
      <c r="Y58" s="10">
        <v>9.01</v>
      </c>
      <c r="Z58" s="8">
        <f>Y58/L58*100</f>
        <v>17.933917197452228</v>
      </c>
      <c r="AA58" s="23">
        <v>2.95</v>
      </c>
      <c r="AB58" s="8">
        <f>AA58/K58*100</f>
        <v>5.871815286624204</v>
      </c>
      <c r="AC58" s="23">
        <v>2.95</v>
      </c>
      <c r="AD58" s="8">
        <f>AC58/L58*100</f>
        <v>5.871815286624204</v>
      </c>
      <c r="AE58" s="10">
        <v>0.01</v>
      </c>
      <c r="AF58" s="8">
        <f>AE58/K58*100</f>
        <v>0.019904458598726114</v>
      </c>
      <c r="AG58" s="10">
        <v>0.01</v>
      </c>
      <c r="AH58" s="8">
        <f>AG58/L58*100</f>
        <v>0.019904458598726114</v>
      </c>
      <c r="AI58" s="10">
        <v>1.9</v>
      </c>
      <c r="AJ58" s="8">
        <f>AI58/K58*100</f>
        <v>3.7818471337579616</v>
      </c>
      <c r="AK58" s="10">
        <v>1.81</v>
      </c>
      <c r="AL58" s="8">
        <f>AK58/L58*100</f>
        <v>3.6027070063694264</v>
      </c>
      <c r="AM58" s="10">
        <v>1.8</v>
      </c>
      <c r="AN58" s="8">
        <f>AM58/K58*100</f>
        <v>3.5828025477707004</v>
      </c>
      <c r="AO58" s="10">
        <v>1.8</v>
      </c>
      <c r="AP58" s="8">
        <f>AO58/L58*100</f>
        <v>3.5828025477707004</v>
      </c>
      <c r="AQ58" s="10">
        <v>2.24</v>
      </c>
      <c r="AR58" s="8">
        <f>AQ58/O58*100</f>
        <v>7.848633496846532</v>
      </c>
      <c r="AS58" s="10">
        <v>2.24</v>
      </c>
      <c r="AT58" s="8">
        <f>AS58/P58*100</f>
        <v>7.848633496846532</v>
      </c>
    </row>
    <row r="59" spans="1:46" ht="30" customHeight="1" hidden="1">
      <c r="A59" s="6">
        <v>16</v>
      </c>
      <c r="B59" s="9" t="s">
        <v>17</v>
      </c>
      <c r="C59" s="7">
        <v>1</v>
      </c>
      <c r="D59" s="7">
        <v>1</v>
      </c>
      <c r="E59" s="10">
        <v>35.68</v>
      </c>
      <c r="F59" s="10">
        <v>35.68</v>
      </c>
      <c r="G59" s="10">
        <v>0.4</v>
      </c>
      <c r="H59" s="10">
        <v>0.4</v>
      </c>
      <c r="I59" s="11">
        <f>G59/E59*100</f>
        <v>1.1210762331838566</v>
      </c>
      <c r="J59" s="11">
        <f>H59/F59*100</f>
        <v>1.1210762331838566</v>
      </c>
      <c r="K59" s="10">
        <v>18.81</v>
      </c>
      <c r="L59" s="10">
        <v>18.81</v>
      </c>
      <c r="M59" s="11">
        <f t="shared" si="22"/>
        <v>52.718609865470846</v>
      </c>
      <c r="N59" s="11">
        <f t="shared" si="22"/>
        <v>52.718609865470846</v>
      </c>
      <c r="O59" s="10">
        <v>10.91</v>
      </c>
      <c r="P59" s="10">
        <v>10.91</v>
      </c>
      <c r="Q59" s="11">
        <f t="shared" si="23"/>
        <v>58.001063264221166</v>
      </c>
      <c r="R59" s="11">
        <f t="shared" si="23"/>
        <v>58.001063264221166</v>
      </c>
      <c r="S59" s="10">
        <v>0.45</v>
      </c>
      <c r="T59" s="8">
        <f>S59/K59*100</f>
        <v>2.392344497607656</v>
      </c>
      <c r="U59" s="10">
        <v>0.45</v>
      </c>
      <c r="V59" s="8">
        <f>U59/L59*100</f>
        <v>2.392344497607656</v>
      </c>
      <c r="W59" s="10">
        <v>8.25</v>
      </c>
      <c r="X59" s="8">
        <f>W59/K59*100</f>
        <v>43.85964912280702</v>
      </c>
      <c r="Y59" s="10">
        <v>8.25</v>
      </c>
      <c r="Z59" s="8">
        <f>Y59/L59*100</f>
        <v>43.85964912280702</v>
      </c>
      <c r="AA59" s="23">
        <v>1.22</v>
      </c>
      <c r="AB59" s="8">
        <f>AA59/K59*100</f>
        <v>6.485911749069643</v>
      </c>
      <c r="AC59" s="23">
        <v>1.22</v>
      </c>
      <c r="AD59" s="8">
        <f>AC59/L59*100</f>
        <v>6.485911749069643</v>
      </c>
      <c r="AE59" s="10">
        <v>0.02</v>
      </c>
      <c r="AF59" s="8">
        <f>AE59/K59*100</f>
        <v>0.10632642211589581</v>
      </c>
      <c r="AG59" s="10">
        <v>0.02</v>
      </c>
      <c r="AH59" s="8">
        <f>AG59/L59*100</f>
        <v>0.10632642211589581</v>
      </c>
      <c r="AI59" s="10">
        <v>0.9</v>
      </c>
      <c r="AJ59" s="8">
        <f>AI59/K59*100</f>
        <v>4.784688995215312</v>
      </c>
      <c r="AK59" s="10">
        <v>0.9</v>
      </c>
      <c r="AL59" s="8">
        <f>AK59/L59*100</f>
        <v>4.784688995215312</v>
      </c>
      <c r="AM59" s="10">
        <v>0.04</v>
      </c>
      <c r="AN59" s="8">
        <f>AM59/K59*100</f>
        <v>0.21265284423179162</v>
      </c>
      <c r="AO59" s="10">
        <v>0.04</v>
      </c>
      <c r="AP59" s="8">
        <f>AO59/L59*100</f>
        <v>0.21265284423179162</v>
      </c>
      <c r="AQ59" s="10">
        <v>2.7</v>
      </c>
      <c r="AR59" s="8">
        <f>AQ59/O59*100</f>
        <v>24.74793767186068</v>
      </c>
      <c r="AS59" s="10">
        <v>2.7</v>
      </c>
      <c r="AT59" s="8">
        <f>AS59/P59*100</f>
        <v>24.74793767186068</v>
      </c>
    </row>
    <row r="60" spans="1:46" ht="30" customHeight="1" hidden="1">
      <c r="A60" s="6">
        <v>1</v>
      </c>
      <c r="B60" s="9" t="s">
        <v>31</v>
      </c>
      <c r="C60" s="7">
        <v>26</v>
      </c>
      <c r="D60" s="7">
        <v>26</v>
      </c>
      <c r="E60" s="10">
        <v>3490.01</v>
      </c>
      <c r="F60" s="10">
        <v>3385.33</v>
      </c>
      <c r="G60" s="10">
        <v>679</v>
      </c>
      <c r="H60" s="10">
        <v>588.08</v>
      </c>
      <c r="I60" s="11">
        <v>19.455531646041127</v>
      </c>
      <c r="J60" s="11">
        <v>17.371423169971614</v>
      </c>
      <c r="K60" s="10">
        <v>1775</v>
      </c>
      <c r="L60" s="10">
        <v>1821.53</v>
      </c>
      <c r="M60" s="11">
        <v>50.859453124776145</v>
      </c>
      <c r="N60" s="11">
        <v>53.80657129437898</v>
      </c>
      <c r="O60" s="10">
        <v>1525</v>
      </c>
      <c r="P60" s="10">
        <v>1616.7</v>
      </c>
      <c r="Q60" s="11">
        <v>85.91549295774648</v>
      </c>
      <c r="R60" s="11">
        <v>88.75505756150051</v>
      </c>
      <c r="S60" s="10">
        <v>442</v>
      </c>
      <c r="T60" s="8">
        <v>24.901408450704228</v>
      </c>
      <c r="U60" s="10">
        <v>453.87</v>
      </c>
      <c r="V60" s="8">
        <v>24.9169654082008</v>
      </c>
      <c r="W60" s="10">
        <v>339.06</v>
      </c>
      <c r="X60" s="8">
        <v>19.101971830985914</v>
      </c>
      <c r="Y60" s="10">
        <v>326.93</v>
      </c>
      <c r="Z60" s="8">
        <v>17.948098576471427</v>
      </c>
      <c r="AA60" s="23">
        <v>92.08</v>
      </c>
      <c r="AB60" s="8">
        <v>5.187605633802816</v>
      </c>
      <c r="AC60" s="23">
        <v>95.32</v>
      </c>
      <c r="AD60" s="8">
        <v>5.23296349771895</v>
      </c>
      <c r="AE60" s="10">
        <v>0.3</v>
      </c>
      <c r="AF60" s="8">
        <v>0.016901408450704224</v>
      </c>
      <c r="AG60" s="10">
        <v>0.31</v>
      </c>
      <c r="AH60" s="8">
        <v>0.017018660137357058</v>
      </c>
      <c r="AI60" s="10">
        <v>343.2</v>
      </c>
      <c r="AJ60" s="8">
        <v>19.335211267605633</v>
      </c>
      <c r="AK60" s="10">
        <v>364.42</v>
      </c>
      <c r="AL60" s="8">
        <v>20.006258475018253</v>
      </c>
      <c r="AM60" s="10">
        <v>175.2</v>
      </c>
      <c r="AN60" s="8">
        <v>9.870422535211267</v>
      </c>
      <c r="AO60" s="10">
        <v>175.5</v>
      </c>
      <c r="AP60" s="8">
        <v>9.63475759389085</v>
      </c>
      <c r="AQ60" s="10">
        <v>276.34</v>
      </c>
      <c r="AR60" s="8">
        <v>18.120655737704915</v>
      </c>
      <c r="AS60" s="10">
        <v>274.44</v>
      </c>
      <c r="AT60" s="8">
        <v>16.975320096492855</v>
      </c>
    </row>
    <row r="61" spans="3:46" ht="15" hidden="1">
      <c r="C61" s="2">
        <f>SUM(C57:C60)</f>
        <v>30</v>
      </c>
      <c r="D61" s="2">
        <f aca="true" t="shared" si="24" ref="D61:AT61">SUM(D57:D60)</f>
        <v>30</v>
      </c>
      <c r="E61" s="2">
        <f t="shared" si="24"/>
        <v>3644</v>
      </c>
      <c r="F61" s="2">
        <f t="shared" si="24"/>
        <v>3539.3199999999997</v>
      </c>
      <c r="G61" s="2">
        <f t="shared" si="24"/>
        <v>695.61</v>
      </c>
      <c r="H61" s="2">
        <f t="shared" si="24"/>
        <v>604.69</v>
      </c>
      <c r="I61" s="2">
        <f t="shared" si="24"/>
        <v>43.122611977585635</v>
      </c>
      <c r="J61" s="2">
        <f t="shared" si="24"/>
        <v>39.83164294968913</v>
      </c>
      <c r="K61" s="2">
        <f t="shared" si="24"/>
        <v>1903.92</v>
      </c>
      <c r="L61" s="2">
        <f t="shared" si="24"/>
        <v>1950.45</v>
      </c>
      <c r="M61" s="2">
        <f t="shared" si="24"/>
        <v>305.1377582924642</v>
      </c>
      <c r="N61" s="2">
        <f t="shared" si="24"/>
        <v>308.08487646206703</v>
      </c>
      <c r="O61" s="2">
        <f t="shared" si="24"/>
        <v>1609.38</v>
      </c>
      <c r="P61" s="2">
        <f t="shared" si="24"/>
        <v>1701.08</v>
      </c>
      <c r="Q61" s="2">
        <f t="shared" si="24"/>
        <v>275.7698139172501</v>
      </c>
      <c r="R61" s="2">
        <f t="shared" si="24"/>
        <v>278.60937852100415</v>
      </c>
      <c r="S61" s="2">
        <f t="shared" si="24"/>
        <v>460.5</v>
      </c>
      <c r="T61" s="2">
        <f t="shared" si="24"/>
        <v>57.65051252505938</v>
      </c>
      <c r="U61" s="2">
        <f t="shared" si="24"/>
        <v>472.37</v>
      </c>
      <c r="V61" s="2">
        <f t="shared" si="24"/>
        <v>57.666069482555955</v>
      </c>
      <c r="W61" s="2">
        <f t="shared" si="24"/>
        <v>373.35</v>
      </c>
      <c r="X61" s="2">
        <f t="shared" si="24"/>
        <v>109.34050224010437</v>
      </c>
      <c r="Y61" s="2">
        <f t="shared" si="24"/>
        <v>361.22</v>
      </c>
      <c r="Z61" s="2">
        <f t="shared" si="24"/>
        <v>108.18662898558988</v>
      </c>
      <c r="AA61" s="2">
        <f t="shared" si="24"/>
        <v>98.23</v>
      </c>
      <c r="AB61" s="2">
        <f t="shared" si="24"/>
        <v>20.85249819480149</v>
      </c>
      <c r="AC61" s="2">
        <f t="shared" si="24"/>
        <v>101.47</v>
      </c>
      <c r="AD61" s="2">
        <f t="shared" si="24"/>
        <v>20.897856058717625</v>
      </c>
      <c r="AE61" s="2">
        <f t="shared" si="24"/>
        <v>0.33999999999999997</v>
      </c>
      <c r="AF61" s="2">
        <f t="shared" si="24"/>
        <v>0.15983514535373436</v>
      </c>
      <c r="AG61" s="2">
        <f t="shared" si="24"/>
        <v>0.35</v>
      </c>
      <c r="AH61" s="2">
        <f t="shared" si="24"/>
        <v>0.1599523970403872</v>
      </c>
      <c r="AI61" s="2">
        <f t="shared" si="24"/>
        <v>350.24</v>
      </c>
      <c r="AJ61" s="2">
        <f t="shared" si="24"/>
        <v>34.98375842046399</v>
      </c>
      <c r="AK61" s="2">
        <f t="shared" si="24"/>
        <v>371.28000000000003</v>
      </c>
      <c r="AL61" s="2">
        <f t="shared" si="24"/>
        <v>35.3253397947924</v>
      </c>
      <c r="AM61" s="2">
        <f t="shared" si="24"/>
        <v>186.04</v>
      </c>
      <c r="AN61" s="2">
        <f t="shared" si="24"/>
        <v>28.698448496781154</v>
      </c>
      <c r="AO61" s="2">
        <f t="shared" si="24"/>
        <v>186.34</v>
      </c>
      <c r="AP61" s="2">
        <f t="shared" si="24"/>
        <v>28.46278355546074</v>
      </c>
      <c r="AQ61" s="2">
        <f t="shared" si="24"/>
        <v>289.82</v>
      </c>
      <c r="AR61" s="2">
        <f t="shared" si="24"/>
        <v>69.72457166492538</v>
      </c>
      <c r="AS61" s="2">
        <f t="shared" si="24"/>
        <v>287.92</v>
      </c>
      <c r="AT61" s="2">
        <f t="shared" si="24"/>
        <v>68.5792360237133</v>
      </c>
    </row>
  </sheetData>
  <sheetProtection formatCells="0" formatRows="0" deleteColumns="0" deleteRows="0" selectLockedCells="1" sort="0" pivotTables="0" selectUnlockedCells="1"/>
  <mergeCells count="37">
    <mergeCell ref="AE2:AF2"/>
    <mergeCell ref="AO2:AP2"/>
    <mergeCell ref="AI2:AJ2"/>
    <mergeCell ref="S1:V1"/>
    <mergeCell ref="U2:V2"/>
    <mergeCell ref="AE1:AH1"/>
    <mergeCell ref="AG2:AH2"/>
    <mergeCell ref="AS2:AT2"/>
    <mergeCell ref="AQ2:AR2"/>
    <mergeCell ref="AK2:AL2"/>
    <mergeCell ref="AQ1:AT1"/>
    <mergeCell ref="AI1:AL1"/>
    <mergeCell ref="AM1:AP1"/>
    <mergeCell ref="AM2:AN2"/>
    <mergeCell ref="Q2:R2"/>
    <mergeCell ref="O2:P2"/>
    <mergeCell ref="AA1:AD1"/>
    <mergeCell ref="W1:Z1"/>
    <mergeCell ref="W2:X2"/>
    <mergeCell ref="AC2:AD2"/>
    <mergeCell ref="AA2:AB2"/>
    <mergeCell ref="Y2:Z2"/>
    <mergeCell ref="O1:R1"/>
    <mergeCell ref="S2:T2"/>
    <mergeCell ref="K2:L2"/>
    <mergeCell ref="M1:N1"/>
    <mergeCell ref="G1:H1"/>
    <mergeCell ref="G2:H2"/>
    <mergeCell ref="I1:J1"/>
    <mergeCell ref="K1:L1"/>
    <mergeCell ref="M2:N2"/>
    <mergeCell ref="C2:C3"/>
    <mergeCell ref="C1:D1"/>
    <mergeCell ref="D2:D3"/>
    <mergeCell ref="I2:J2"/>
    <mergeCell ref="E1:F1"/>
    <mergeCell ref="E2:F2"/>
  </mergeCells>
  <printOptions gridLines="1" horizontalCentered="1" verticalCentered="1"/>
  <pageMargins left="0.15" right="0.15" top="1.25984251968504" bottom="0.748031496062992" header="1.10236220472441" footer="0.236220472440945"/>
  <pageSetup horizontalDpi="600" verticalDpi="600" orientation="landscape" paperSize="9" scale="52" r:id="rId1"/>
  <headerFooter alignWithMargins="0">
    <oddHeader>&amp;C&amp;"Arial,Bold"&amp;18Key Statistics of Banks in Union Territory of Puducherry -&amp;O
as at the end of June 2017)&amp;16
&amp;R&amp;"Arial,Bold Italic"&amp;8
&amp;14(Rs. in Crores)</oddHeader>
  </headerFooter>
  <rowBreaks count="1" manualBreakCount="1">
    <brk id="25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slbc</dc:creator>
  <cp:keywords/>
  <dc:description/>
  <cp:lastModifiedBy>admin</cp:lastModifiedBy>
  <cp:lastPrinted>2017-08-31T10:09:04Z</cp:lastPrinted>
  <dcterms:created xsi:type="dcterms:W3CDTF">2002-01-20T05:36:49Z</dcterms:created>
  <dcterms:modified xsi:type="dcterms:W3CDTF">2017-08-31T10:09:06Z</dcterms:modified>
  <cp:category/>
  <cp:version/>
  <cp:contentType/>
  <cp:contentStatus/>
</cp:coreProperties>
</file>